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32767" windowHeight="170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<sst xmlns="http://schemas.openxmlformats.org/spreadsheetml/2006/main" count="356" uniqueCount="248">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</sst>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7">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6"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227</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0.4166666666666667</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18</v>
      </c>
      <c r="F15" s="32">
        <f>+VALUE(A10)</f>
        <v>0.4166666666666667</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0.9615384615384616</v>
      </c>
    </row>
    <row r="22" spans="1:6" ht="24.75" customHeight="1">
      <c r="A22" s="28" t="s">
        <v>147</v>
      </c>
      <c r="B22" s="105" t="s">
        <v>32</v>
      </c>
      <c r="C22" s="106"/>
      <c r="F22" s="32">
        <f>+VALUE(A57)</f>
        <v>1</v>
      </c>
    </row>
    <row r="23" spans="1:6" ht="30">
      <c r="A23" s="15" t="s">
        <v>34</v>
      </c>
      <c r="B23" s="10" t="s">
        <v>36</v>
      </c>
      <c r="C23" s="79" t="s">
        <v>5</v>
      </c>
      <c r="F23" s="32">
        <f>+VALUE(A65)</f>
        <v>1</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0.8888888888888888</v>
      </c>
    </row>
    <row r="27" spans="1:6" ht="15">
      <c r="A27" s="29" t="s">
        <v>39</v>
      </c>
      <c r="B27" s="107" t="s">
        <v>40</v>
      </c>
      <c r="C27" s="108"/>
      <c r="F27" s="32">
        <f>+VALUE(A103)</f>
        <v>0.375</v>
      </c>
    </row>
    <row r="28" spans="1:6" ht="30">
      <c r="A28" s="15" t="s">
        <v>42</v>
      </c>
      <c r="B28" s="10" t="s">
        <v>44</v>
      </c>
      <c r="C28" s="79" t="s">
        <v>5</v>
      </c>
      <c r="F28" s="32">
        <f>+VALUE(A106)</f>
        <v>0.5</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227</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5</v>
      </c>
    </row>
    <row r="64" spans="1:3" ht="45">
      <c r="A64" s="15" t="s">
        <v>98</v>
      </c>
      <c r="B64" s="10" t="s">
        <v>92</v>
      </c>
      <c r="C64" s="79" t="s">
        <v>18</v>
      </c>
    </row>
    <row r="65" spans="1:3" ht="24.75" customHeight="1">
      <c r="A65" s="101">
        <f>_xlfn.IFERROR((COUNTIF(C59:C64,"Da")+(COUNTIF(C59:C64,"Djelomično")/2))/((COUNTIF(C59:C64,"Da")+COUNTIF(C59:C64,"Ne")+COUNTIF(C59:C64,"Djelomično"))),"Nije primjenjivo")</f>
        <v>1</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5</v>
      </c>
    </row>
    <row r="87" spans="1:3" ht="30">
      <c r="A87" s="15" t="s">
        <v>140</v>
      </c>
      <c r="B87" s="10" t="s">
        <v>130</v>
      </c>
      <c r="C87" s="79" t="s">
        <v>18</v>
      </c>
    </row>
    <row r="88" spans="1:3" ht="15">
      <c r="A88" s="15" t="s">
        <v>141</v>
      </c>
      <c r="B88" s="10" t="s">
        <v>21</v>
      </c>
      <c r="C88" s="79" t="s">
        <v>18</v>
      </c>
    </row>
    <row r="89" spans="1:3" ht="15">
      <c r="A89" s="15" t="s">
        <v>142</v>
      </c>
      <c r="B89" s="10" t="s">
        <v>131</v>
      </c>
      <c r="C89" s="79" t="s">
        <v>6</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0.8888888888888888</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0.375</v>
      </c>
      <c r="B103" s="102"/>
      <c r="C103" s="103"/>
    </row>
    <row r="104" spans="1:3" ht="24.75" customHeight="1">
      <c r="A104" s="14" t="s">
        <v>177</v>
      </c>
      <c r="B104" s="105" t="s">
        <v>244</v>
      </c>
      <c r="C104" s="106"/>
    </row>
    <row r="105" spans="1:3" ht="30">
      <c r="A105" s="15" t="s">
        <v>38</v>
      </c>
      <c r="B105" s="10" t="s">
        <v>158</v>
      </c>
      <c r="C105" s="79" t="s">
        <v>173</v>
      </c>
    </row>
    <row r="106" spans="1:3" ht="24.75" customHeight="1" thickBot="1">
      <c r="A106" s="109" t="str">
        <f>IF(C105="Više od 90%","100%",IF(C105="80% - 90%","75%",IF(C105="70% - 80%","50%",IF(C105="60% - 70%","25%",IF(C105="Manje od 60%","0%","Nije primjenjivo")))))</f>
        <v>50%</v>
      </c>
      <c r="B106" s="110"/>
      <c r="C106" s="111"/>
    </row>
    <row r="107" spans="1:3" ht="24.75" customHeight="1">
      <c r="A107" s="112" t="s">
        <v>179</v>
      </c>
      <c r="B107" s="113"/>
      <c r="C107" s="116">
        <f>_xlfn.SUMIFS(F15:F28,F15:F28,"&lt;&gt;#VALUE!")/COUNT(F15:F28)</f>
        <v>0.7601495726495726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0.4166666666666667</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0.8888888888888888</v>
      </c>
      <c r="D14" s="81"/>
    </row>
    <row r="15" spans="1:4" s="34" customFormat="1" ht="39.75" customHeight="1">
      <c r="A15" s="44" t="s">
        <v>151</v>
      </c>
      <c r="B15" s="36" t="s">
        <v>152</v>
      </c>
      <c r="C15" s="40">
        <f>+Upitnik!A103</f>
        <v>0.375</v>
      </c>
      <c r="D15" s="81"/>
    </row>
    <row r="16" spans="1:4" s="34" customFormat="1" ht="39.75" customHeight="1" thickBot="1">
      <c r="A16" s="46" t="s">
        <v>177</v>
      </c>
      <c r="B16" s="41" t="s">
        <v>178</v>
      </c>
      <c r="C16" s="42" t="str">
        <f>+Upitnik!A106</f>
        <v>50%</v>
      </c>
      <c r="D16" s="82"/>
    </row>
    <row r="17" spans="1:4" s="34" customFormat="1" ht="39.75" customHeight="1" thickBot="1">
      <c r="A17" s="118" t="s">
        <v>179</v>
      </c>
      <c r="B17" s="119"/>
      <c r="C17" s="84">
        <f>+Upitnik!C107</f>
        <v>0.7601495726495726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Opcina Klostar Podravski</cp:lastModifiedBy>
  <cp:lastPrinted>2019-12-05T14:42:35Z</cp:lastPrinted>
  <dcterms:created xsi:type="dcterms:W3CDTF">2012-05-21T15:07:27Z</dcterms:created>
  <dcterms:modified xsi:type="dcterms:W3CDTF">2023-07-25T06:30:24Z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