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37 finale\"/>
    </mc:Choice>
  </mc:AlternateContent>
  <xr:revisionPtr revIDLastSave="0" documentId="13_ncr:1_{18DC1AC6-3ED4-4DCD-BC32-29A22ED871CB}" xr6:coauthVersionLast="46" xr6:coauthVersionMax="46" xr10:uidLastSave="{00000000-0000-0000-0000-000000000000}"/>
  <bookViews>
    <workbookView xWindow="-110" yWindow="-110" windowWidth="25820" windowHeight="14020" tabRatio="500" xr2:uid="{00000000-000D-0000-FFFF-FFFF00000000}"/>
  </bookViews>
  <sheets>
    <sheet name="List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87" i="1" l="1"/>
  <c r="H686" i="1"/>
  <c r="G685" i="1"/>
  <c r="F685" i="1"/>
  <c r="H685" i="1" s="1"/>
  <c r="E685" i="1"/>
  <c r="E684" i="1" s="1"/>
  <c r="E683" i="1" s="1"/>
  <c r="G684" i="1"/>
  <c r="G683" i="1" s="1"/>
  <c r="F684" i="1"/>
  <c r="F683" i="1" s="1"/>
  <c r="H683" i="1" s="1"/>
  <c r="H682" i="1"/>
  <c r="G681" i="1"/>
  <c r="E681" i="1"/>
  <c r="G680" i="1"/>
  <c r="F680" i="1"/>
  <c r="F679" i="1" s="1"/>
  <c r="G679" i="1"/>
  <c r="H678" i="1"/>
  <c r="G677" i="1"/>
  <c r="F677" i="1"/>
  <c r="E677" i="1"/>
  <c r="G676" i="1"/>
  <c r="G675" i="1" s="1"/>
  <c r="F676" i="1"/>
  <c r="H674" i="1"/>
  <c r="H673" i="1"/>
  <c r="G673" i="1"/>
  <c r="G672" i="1" s="1"/>
  <c r="F673" i="1"/>
  <c r="E673" i="1"/>
  <c r="F672" i="1"/>
  <c r="E672" i="1"/>
  <c r="E671" i="1" s="1"/>
  <c r="H671" i="1" s="1"/>
  <c r="G671" i="1"/>
  <c r="H670" i="1"/>
  <c r="F670" i="1"/>
  <c r="G669" i="1"/>
  <c r="G668" i="1" s="1"/>
  <c r="F669" i="1"/>
  <c r="E669" i="1"/>
  <c r="E668" i="1" s="1"/>
  <c r="E667" i="1" s="1"/>
  <c r="G667" i="1"/>
  <c r="H666" i="1"/>
  <c r="G665" i="1"/>
  <c r="F665" i="1"/>
  <c r="H665" i="1" s="1"/>
  <c r="E665" i="1"/>
  <c r="H664" i="1"/>
  <c r="G664" i="1"/>
  <c r="G663" i="1" s="1"/>
  <c r="F664" i="1"/>
  <c r="F663" i="1" s="1"/>
  <c r="H663" i="1" s="1"/>
  <c r="E664" i="1"/>
  <c r="E663" i="1" s="1"/>
  <c r="H662" i="1"/>
  <c r="G661" i="1"/>
  <c r="G660" i="1" s="1"/>
  <c r="G659" i="1" s="1"/>
  <c r="F661" i="1"/>
  <c r="F660" i="1" s="1"/>
  <c r="E661" i="1"/>
  <c r="E660" i="1"/>
  <c r="E659" i="1" s="1"/>
  <c r="H659" i="1"/>
  <c r="F659" i="1"/>
  <c r="H658" i="1"/>
  <c r="G657" i="1"/>
  <c r="F657" i="1"/>
  <c r="E657" i="1"/>
  <c r="E656" i="1" s="1"/>
  <c r="G656" i="1"/>
  <c r="G655" i="1" s="1"/>
  <c r="F655" i="1"/>
  <c r="H654" i="1"/>
  <c r="H653" i="1"/>
  <c r="G653" i="1"/>
  <c r="G652" i="1" s="1"/>
  <c r="G651" i="1" s="1"/>
  <c r="F653" i="1"/>
  <c r="E653" i="1"/>
  <c r="F652" i="1"/>
  <c r="E652" i="1"/>
  <c r="E651" i="1" s="1"/>
  <c r="H650" i="1"/>
  <c r="G649" i="1"/>
  <c r="G648" i="1" s="1"/>
  <c r="G647" i="1" s="1"/>
  <c r="F649" i="1"/>
  <c r="E649" i="1"/>
  <c r="E648" i="1" s="1"/>
  <c r="E647" i="1" s="1"/>
  <c r="H646" i="1"/>
  <c r="G645" i="1"/>
  <c r="F645" i="1"/>
  <c r="H645" i="1" s="1"/>
  <c r="E645" i="1"/>
  <c r="H644" i="1"/>
  <c r="G644" i="1"/>
  <c r="G643" i="1" s="1"/>
  <c r="F644" i="1"/>
  <c r="F643" i="1" s="1"/>
  <c r="H643" i="1" s="1"/>
  <c r="E644" i="1"/>
  <c r="E643" i="1" s="1"/>
  <c r="G641" i="1"/>
  <c r="F641" i="1"/>
  <c r="F640" i="1" s="1"/>
  <c r="F639" i="1" s="1"/>
  <c r="E641" i="1"/>
  <c r="E640" i="1" s="1"/>
  <c r="E639" i="1" s="1"/>
  <c r="G640" i="1"/>
  <c r="G639" i="1" s="1"/>
  <c r="H638" i="1"/>
  <c r="H637" i="1"/>
  <c r="G637" i="1"/>
  <c r="G636" i="1" s="1"/>
  <c r="G635" i="1" s="1"/>
  <c r="F637" i="1"/>
  <c r="E637" i="1"/>
  <c r="F636" i="1"/>
  <c r="E636" i="1"/>
  <c r="E635" i="1" s="1"/>
  <c r="H634" i="1"/>
  <c r="G633" i="1"/>
  <c r="G632" i="1" s="1"/>
  <c r="F633" i="1"/>
  <c r="E633" i="1"/>
  <c r="E632" i="1" s="1"/>
  <c r="E631" i="1" s="1"/>
  <c r="G631" i="1"/>
  <c r="H630" i="1"/>
  <c r="G629" i="1"/>
  <c r="F629" i="1"/>
  <c r="H629" i="1" s="1"/>
  <c r="E629" i="1"/>
  <c r="G628" i="1"/>
  <c r="G627" i="1" s="1"/>
  <c r="F628" i="1"/>
  <c r="F627" i="1" s="1"/>
  <c r="H627" i="1" s="1"/>
  <c r="E628" i="1"/>
  <c r="E627" i="1" s="1"/>
  <c r="H626" i="1"/>
  <c r="G625" i="1"/>
  <c r="G624" i="1" s="1"/>
  <c r="F625" i="1"/>
  <c r="F624" i="1" s="1"/>
  <c r="F623" i="1" s="1"/>
  <c r="E625" i="1"/>
  <c r="E624" i="1"/>
  <c r="G623" i="1"/>
  <c r="G621" i="1"/>
  <c r="F621" i="1"/>
  <c r="E621" i="1"/>
  <c r="G620" i="1"/>
  <c r="F620" i="1"/>
  <c r="F619" i="1" s="1"/>
  <c r="E620" i="1"/>
  <c r="G619" i="1"/>
  <c r="E619" i="1"/>
  <c r="G617" i="1"/>
  <c r="F617" i="1"/>
  <c r="E617" i="1"/>
  <c r="E616" i="1" s="1"/>
  <c r="E615" i="1" s="1"/>
  <c r="G616" i="1"/>
  <c r="G615" i="1" s="1"/>
  <c r="F616" i="1"/>
  <c r="F615" i="1" s="1"/>
  <c r="H614" i="1"/>
  <c r="G613" i="1"/>
  <c r="F613" i="1"/>
  <c r="E613" i="1"/>
  <c r="E612" i="1" s="1"/>
  <c r="E611" i="1" s="1"/>
  <c r="G612" i="1"/>
  <c r="G611" i="1" s="1"/>
  <c r="H610" i="1"/>
  <c r="H609" i="1"/>
  <c r="G609" i="1"/>
  <c r="F609" i="1"/>
  <c r="E609" i="1"/>
  <c r="E608" i="1" s="1"/>
  <c r="H608" i="1"/>
  <c r="G608" i="1"/>
  <c r="G607" i="1" s="1"/>
  <c r="F608" i="1"/>
  <c r="F607" i="1" s="1"/>
  <c r="E607" i="1"/>
  <c r="H607" i="1" s="1"/>
  <c r="H606" i="1"/>
  <c r="H605" i="1"/>
  <c r="G605" i="1"/>
  <c r="G604" i="1" s="1"/>
  <c r="F605" i="1"/>
  <c r="E605" i="1"/>
  <c r="E604" i="1" s="1"/>
  <c r="E603" i="1" s="1"/>
  <c r="F604" i="1"/>
  <c r="G603" i="1"/>
  <c r="H602" i="1"/>
  <c r="F601" i="1"/>
  <c r="H601" i="1" s="1"/>
  <c r="G599" i="1"/>
  <c r="E599" i="1"/>
  <c r="G597" i="1"/>
  <c r="E597" i="1"/>
  <c r="E596" i="1" s="1"/>
  <c r="E595" i="1" s="1"/>
  <c r="G596" i="1"/>
  <c r="G595" i="1" s="1"/>
  <c r="F595" i="1"/>
  <c r="H594" i="1"/>
  <c r="G593" i="1"/>
  <c r="G592" i="1" s="1"/>
  <c r="F593" i="1"/>
  <c r="H593" i="1" s="1"/>
  <c r="E593" i="1"/>
  <c r="E592" i="1" s="1"/>
  <c r="G591" i="1"/>
  <c r="E591" i="1"/>
  <c r="H590" i="1"/>
  <c r="G589" i="1"/>
  <c r="F589" i="1"/>
  <c r="H589" i="1" s="1"/>
  <c r="E589" i="1"/>
  <c r="G588" i="1"/>
  <c r="G587" i="1" s="1"/>
  <c r="F588" i="1"/>
  <c r="F587" i="1" s="1"/>
  <c r="E588" i="1"/>
  <c r="E587" i="1" s="1"/>
  <c r="H586" i="1"/>
  <c r="H585" i="1"/>
  <c r="G585" i="1"/>
  <c r="G584" i="1" s="1"/>
  <c r="F585" i="1"/>
  <c r="F584" i="1" s="1"/>
  <c r="E585" i="1"/>
  <c r="E584" i="1"/>
  <c r="G583" i="1"/>
  <c r="F583" i="1"/>
  <c r="H582" i="1"/>
  <c r="G581" i="1"/>
  <c r="F581" i="1"/>
  <c r="E581" i="1"/>
  <c r="G580" i="1"/>
  <c r="G579" i="1" s="1"/>
  <c r="E580" i="1"/>
  <c r="E579" i="1" s="1"/>
  <c r="H578" i="1"/>
  <c r="H577" i="1"/>
  <c r="G576" i="1"/>
  <c r="G575" i="1" s="1"/>
  <c r="G573" i="1" s="1"/>
  <c r="G572" i="1" s="1"/>
  <c r="G571" i="1" s="1"/>
  <c r="F576" i="1"/>
  <c r="H576" i="1" s="1"/>
  <c r="E576" i="1"/>
  <c r="H575" i="1"/>
  <c r="F575" i="1"/>
  <c r="F573" i="1" s="1"/>
  <c r="E575" i="1"/>
  <c r="H574" i="1"/>
  <c r="E573" i="1"/>
  <c r="F572" i="1"/>
  <c r="F571" i="1" s="1"/>
  <c r="H569" i="1"/>
  <c r="H568" i="1"/>
  <c r="H567" i="1"/>
  <c r="H566" i="1"/>
  <c r="H565" i="1"/>
  <c r="H564" i="1"/>
  <c r="H563" i="1"/>
  <c r="H562" i="1"/>
  <c r="H561" i="1"/>
  <c r="H560" i="1"/>
  <c r="G559" i="1"/>
  <c r="F559" i="1"/>
  <c r="H559" i="1" s="1"/>
  <c r="E559" i="1"/>
  <c r="H556" i="1"/>
  <c r="G556" i="1"/>
  <c r="F556" i="1"/>
  <c r="F555" i="1" s="1"/>
  <c r="G555" i="1"/>
  <c r="E555" i="1"/>
  <c r="H550" i="1"/>
  <c r="H548" i="1"/>
  <c r="G547" i="1"/>
  <c r="F547" i="1"/>
  <c r="E547" i="1"/>
  <c r="E546" i="1" s="1"/>
  <c r="G546" i="1"/>
  <c r="G544" i="1" s="1"/>
  <c r="E544" i="1"/>
  <c r="H541" i="1"/>
  <c r="H540" i="1"/>
  <c r="G540" i="1"/>
  <c r="F540" i="1"/>
  <c r="F539" i="1" s="1"/>
  <c r="E540" i="1"/>
  <c r="G539" i="1"/>
  <c r="G538" i="1" s="1"/>
  <c r="E539" i="1"/>
  <c r="E538" i="1" s="1"/>
  <c r="H536" i="1"/>
  <c r="G535" i="1"/>
  <c r="F535" i="1"/>
  <c r="E535" i="1"/>
  <c r="E534" i="1" s="1"/>
  <c r="G534" i="1"/>
  <c r="G533" i="1" s="1"/>
  <c r="E533" i="1"/>
  <c r="H531" i="1"/>
  <c r="H530" i="1"/>
  <c r="G530" i="1"/>
  <c r="F530" i="1"/>
  <c r="E530" i="1"/>
  <c r="H529" i="1"/>
  <c r="G527" i="1"/>
  <c r="G526" i="1" s="1"/>
  <c r="F527" i="1"/>
  <c r="E527" i="1"/>
  <c r="H527" i="1" s="1"/>
  <c r="F526" i="1"/>
  <c r="G525" i="1"/>
  <c r="H522" i="1"/>
  <c r="G521" i="1"/>
  <c r="F521" i="1"/>
  <c r="H521" i="1" s="1"/>
  <c r="E521" i="1"/>
  <c r="H520" i="1"/>
  <c r="H519" i="1"/>
  <c r="H518" i="1"/>
  <c r="G518" i="1"/>
  <c r="F518" i="1"/>
  <c r="E518" i="1"/>
  <c r="G517" i="1"/>
  <c r="G516" i="1" s="1"/>
  <c r="F517" i="1"/>
  <c r="F516" i="1" s="1"/>
  <c r="G513" i="1"/>
  <c r="F513" i="1"/>
  <c r="F509" i="1" s="1"/>
  <c r="E513" i="1"/>
  <c r="H512" i="1"/>
  <c r="G510" i="1"/>
  <c r="F510" i="1"/>
  <c r="E510" i="1"/>
  <c r="E509" i="1" s="1"/>
  <c r="E508" i="1" s="1"/>
  <c r="G509" i="1"/>
  <c r="G508" i="1" s="1"/>
  <c r="H506" i="1"/>
  <c r="G505" i="1"/>
  <c r="F505" i="1"/>
  <c r="E505" i="1"/>
  <c r="H505" i="1" s="1"/>
  <c r="H504" i="1"/>
  <c r="H503" i="1"/>
  <c r="G502" i="1"/>
  <c r="G501" i="1" s="1"/>
  <c r="G500" i="1" s="1"/>
  <c r="G498" i="1" s="1"/>
  <c r="F502" i="1"/>
  <c r="F501" i="1" s="1"/>
  <c r="E502" i="1"/>
  <c r="E501" i="1" s="1"/>
  <c r="E500" i="1" s="1"/>
  <c r="F500" i="1"/>
  <c r="H495" i="1"/>
  <c r="H494" i="1"/>
  <c r="G494" i="1"/>
  <c r="G493" i="1" s="1"/>
  <c r="F494" i="1"/>
  <c r="F493" i="1" s="1"/>
  <c r="E494" i="1"/>
  <c r="H493" i="1"/>
  <c r="E493" i="1"/>
  <c r="H491" i="1"/>
  <c r="H490" i="1"/>
  <c r="H489" i="1"/>
  <c r="G489" i="1"/>
  <c r="F489" i="1"/>
  <c r="E489" i="1"/>
  <c r="H488" i="1"/>
  <c r="H487" i="1"/>
  <c r="H486" i="1"/>
  <c r="G486" i="1"/>
  <c r="G485" i="1" s="1"/>
  <c r="G483" i="1" s="1"/>
  <c r="F486" i="1"/>
  <c r="F485" i="1" s="1"/>
  <c r="F483" i="1" s="1"/>
  <c r="E486" i="1"/>
  <c r="E485" i="1"/>
  <c r="E483" i="1" s="1"/>
  <c r="G481" i="1"/>
  <c r="F481" i="1"/>
  <c r="E481" i="1"/>
  <c r="G476" i="1"/>
  <c r="F476" i="1"/>
  <c r="F475" i="1" s="1"/>
  <c r="E476" i="1"/>
  <c r="E475" i="1" s="1"/>
  <c r="G475" i="1"/>
  <c r="H471" i="1"/>
  <c r="F471" i="1"/>
  <c r="H470" i="1"/>
  <c r="G469" i="1"/>
  <c r="G467" i="1" s="1"/>
  <c r="G466" i="1" s="1"/>
  <c r="F469" i="1"/>
  <c r="F467" i="1" s="1"/>
  <c r="H467" i="1" s="1"/>
  <c r="E469" i="1"/>
  <c r="H468" i="1"/>
  <c r="E467" i="1"/>
  <c r="E466" i="1" s="1"/>
  <c r="H465" i="1"/>
  <c r="H464" i="1"/>
  <c r="G464" i="1"/>
  <c r="F464" i="1"/>
  <c r="F463" i="1" s="1"/>
  <c r="E464" i="1"/>
  <c r="E463" i="1" s="1"/>
  <c r="G463" i="1"/>
  <c r="H462" i="1"/>
  <c r="H461" i="1"/>
  <c r="H460" i="1"/>
  <c r="G459" i="1"/>
  <c r="G458" i="1" s="1"/>
  <c r="F459" i="1"/>
  <c r="H459" i="1" s="1"/>
  <c r="E459" i="1"/>
  <c r="E458" i="1" s="1"/>
  <c r="F458" i="1"/>
  <c r="H458" i="1" s="1"/>
  <c r="H457" i="1"/>
  <c r="H456" i="1"/>
  <c r="H455" i="1"/>
  <c r="H454" i="1"/>
  <c r="G454" i="1"/>
  <c r="F454" i="1"/>
  <c r="F453" i="1" s="1"/>
  <c r="E454" i="1"/>
  <c r="G453" i="1"/>
  <c r="E453" i="1"/>
  <c r="H452" i="1"/>
  <c r="H451" i="1"/>
  <c r="H450" i="1"/>
  <c r="G449" i="1"/>
  <c r="F449" i="1"/>
  <c r="H449" i="1" s="1"/>
  <c r="E449" i="1"/>
  <c r="H448" i="1"/>
  <c r="G447" i="1"/>
  <c r="F447" i="1"/>
  <c r="H447" i="1" s="1"/>
  <c r="E447" i="1"/>
  <c r="G446" i="1"/>
  <c r="F446" i="1"/>
  <c r="H446" i="1" s="1"/>
  <c r="E446" i="1"/>
  <c r="H445" i="1"/>
  <c r="H444" i="1"/>
  <c r="H443" i="1"/>
  <c r="G442" i="1"/>
  <c r="F442" i="1"/>
  <c r="E442" i="1"/>
  <c r="H442" i="1" s="1"/>
  <c r="H441" i="1"/>
  <c r="H440" i="1"/>
  <c r="H439" i="1"/>
  <c r="H438" i="1"/>
  <c r="H437" i="1"/>
  <c r="H436" i="1"/>
  <c r="G435" i="1"/>
  <c r="F435" i="1"/>
  <c r="E435" i="1"/>
  <c r="H434" i="1"/>
  <c r="H433" i="1"/>
  <c r="H432" i="1"/>
  <c r="H431" i="1"/>
  <c r="G430" i="1"/>
  <c r="F430" i="1"/>
  <c r="E430" i="1"/>
  <c r="H429" i="1"/>
  <c r="H427" i="1"/>
  <c r="H426" i="1"/>
  <c r="G425" i="1"/>
  <c r="F425" i="1"/>
  <c r="E425" i="1"/>
  <c r="F424" i="1"/>
  <c r="H422" i="1"/>
  <c r="G421" i="1"/>
  <c r="F421" i="1"/>
  <c r="E421" i="1"/>
  <c r="G419" i="1"/>
  <c r="G416" i="1" s="1"/>
  <c r="F419" i="1"/>
  <c r="H419" i="1" s="1"/>
  <c r="G417" i="1"/>
  <c r="F417" i="1"/>
  <c r="H406" i="1"/>
  <c r="G405" i="1"/>
  <c r="G404" i="1" s="1"/>
  <c r="F405" i="1"/>
  <c r="E405" i="1"/>
  <c r="E404" i="1"/>
  <c r="E398" i="1" s="1"/>
  <c r="G403" i="1"/>
  <c r="H402" i="1"/>
  <c r="G401" i="1"/>
  <c r="G400" i="1" s="1"/>
  <c r="G398" i="1" s="1"/>
  <c r="F401" i="1"/>
  <c r="E401" i="1"/>
  <c r="E400" i="1"/>
  <c r="E399" i="1" s="1"/>
  <c r="G399" i="1"/>
  <c r="G382" i="1"/>
  <c r="G360" i="1"/>
  <c r="G359" i="1" s="1"/>
  <c r="G358" i="1" s="1"/>
  <c r="H359" i="1"/>
  <c r="F359" i="1"/>
  <c r="E359" i="1"/>
  <c r="E358" i="1"/>
  <c r="G357" i="1"/>
  <c r="F357" i="1"/>
  <c r="E357" i="1"/>
  <c r="H355" i="1"/>
  <c r="I355" i="1" s="1"/>
  <c r="G355" i="1"/>
  <c r="G354" i="1" s="1"/>
  <c r="G350" i="1" s="1"/>
  <c r="F355" i="1"/>
  <c r="E355" i="1"/>
  <c r="E354" i="1" s="1"/>
  <c r="E350" i="1" s="1"/>
  <c r="F354" i="1"/>
  <c r="F350" i="1" s="1"/>
  <c r="J352" i="1"/>
  <c r="F352" i="1"/>
  <c r="F351" i="1" s="1"/>
  <c r="J351" i="1" s="1"/>
  <c r="I339" i="1"/>
  <c r="H339" i="1"/>
  <c r="G339" i="1"/>
  <c r="F339" i="1"/>
  <c r="E339" i="1"/>
  <c r="J338" i="1"/>
  <c r="H337" i="1"/>
  <c r="G337" i="1"/>
  <c r="F337" i="1"/>
  <c r="E337" i="1"/>
  <c r="G336" i="1"/>
  <c r="I335" i="1"/>
  <c r="H335" i="1"/>
  <c r="H334" i="1" s="1"/>
  <c r="H330" i="1" s="1"/>
  <c r="G335" i="1"/>
  <c r="G334" i="1" s="1"/>
  <c r="F335" i="1"/>
  <c r="F334" i="1" s="1"/>
  <c r="E335" i="1"/>
  <c r="I334" i="1"/>
  <c r="E334" i="1"/>
  <c r="E330" i="1" s="1"/>
  <c r="G332" i="1"/>
  <c r="F332" i="1"/>
  <c r="G331" i="1"/>
  <c r="G330" i="1" s="1"/>
  <c r="F273" i="1"/>
  <c r="F245" i="1"/>
  <c r="G243" i="1"/>
  <c r="J221" i="1"/>
  <c r="H221" i="1"/>
  <c r="I221" i="1" s="1"/>
  <c r="G221" i="1"/>
  <c r="G220" i="1" s="1"/>
  <c r="F221" i="1"/>
  <c r="E221" i="1"/>
  <c r="H220" i="1"/>
  <c r="I220" i="1" s="1"/>
  <c r="F220" i="1"/>
  <c r="E220" i="1"/>
  <c r="J218" i="1"/>
  <c r="H218" i="1"/>
  <c r="G218" i="1"/>
  <c r="G217" i="1" s="1"/>
  <c r="F218" i="1"/>
  <c r="E218" i="1"/>
  <c r="E217" i="1" s="1"/>
  <c r="H217" i="1"/>
  <c r="J217" i="1" s="1"/>
  <c r="F217" i="1"/>
  <c r="H216" i="1"/>
  <c r="H29" i="1" s="1"/>
  <c r="F216" i="1"/>
  <c r="H214" i="1"/>
  <c r="J214" i="1" s="1"/>
  <c r="G214" i="1"/>
  <c r="F214" i="1"/>
  <c r="E214" i="1"/>
  <c r="J212" i="1"/>
  <c r="H212" i="1"/>
  <c r="I212" i="1" s="1"/>
  <c r="G212" i="1"/>
  <c r="F212" i="1"/>
  <c r="F207" i="1" s="1"/>
  <c r="E212" i="1"/>
  <c r="E211" i="1" s="1"/>
  <c r="E249" i="1" s="1"/>
  <c r="H211" i="1"/>
  <c r="G211" i="1"/>
  <c r="G249" i="1" s="1"/>
  <c r="G245" i="1" s="1"/>
  <c r="F211" i="1"/>
  <c r="J209" i="1"/>
  <c r="H209" i="1"/>
  <c r="H207" i="1" s="1"/>
  <c r="J207" i="1" s="1"/>
  <c r="G209" i="1"/>
  <c r="G208" i="1" s="1"/>
  <c r="G247" i="1" s="1"/>
  <c r="F209" i="1"/>
  <c r="E209" i="1"/>
  <c r="E208" i="1" s="1"/>
  <c r="E247" i="1" s="1"/>
  <c r="E245" i="1" s="1"/>
  <c r="H208" i="1"/>
  <c r="J208" i="1" s="1"/>
  <c r="F208" i="1"/>
  <c r="F247" i="1" s="1"/>
  <c r="G207" i="1"/>
  <c r="E207" i="1"/>
  <c r="E21" i="1" s="1"/>
  <c r="H205" i="1"/>
  <c r="J205" i="1" s="1"/>
  <c r="G205" i="1"/>
  <c r="F205" i="1"/>
  <c r="E205" i="1"/>
  <c r="I205" i="1" s="1"/>
  <c r="H203" i="1"/>
  <c r="J203" i="1" s="1"/>
  <c r="G203" i="1"/>
  <c r="F203" i="1"/>
  <c r="E203" i="1"/>
  <c r="E202" i="1" s="1"/>
  <c r="E244" i="1" s="1"/>
  <c r="G202" i="1"/>
  <c r="G244" i="1" s="1"/>
  <c r="F202" i="1"/>
  <c r="F244" i="1" s="1"/>
  <c r="I194" i="1"/>
  <c r="H194" i="1"/>
  <c r="G194" i="1"/>
  <c r="F194" i="1"/>
  <c r="J194" i="1" s="1"/>
  <c r="E194" i="1"/>
  <c r="J190" i="1"/>
  <c r="H190" i="1"/>
  <c r="G190" i="1"/>
  <c r="G189" i="1" s="1"/>
  <c r="F190" i="1"/>
  <c r="E190" i="1"/>
  <c r="E189" i="1" s="1"/>
  <c r="E243" i="1" s="1"/>
  <c r="H189" i="1"/>
  <c r="F189" i="1"/>
  <c r="F243" i="1" s="1"/>
  <c r="I184" i="1"/>
  <c r="H184" i="1"/>
  <c r="G184" i="1"/>
  <c r="F184" i="1"/>
  <c r="J184" i="1" s="1"/>
  <c r="E184" i="1"/>
  <c r="J180" i="1"/>
  <c r="H180" i="1"/>
  <c r="G180" i="1"/>
  <c r="F180" i="1"/>
  <c r="F179" i="1" s="1"/>
  <c r="F241" i="1" s="1"/>
  <c r="E180" i="1"/>
  <c r="I179" i="1"/>
  <c r="H179" i="1"/>
  <c r="H241" i="1" s="1"/>
  <c r="G179" i="1"/>
  <c r="G241" i="1" s="1"/>
  <c r="E179" i="1"/>
  <c r="E241" i="1" s="1"/>
  <c r="J177" i="1"/>
  <c r="H177" i="1"/>
  <c r="G177" i="1"/>
  <c r="G173" i="1" s="1"/>
  <c r="G239" i="1" s="1"/>
  <c r="F177" i="1"/>
  <c r="E177" i="1"/>
  <c r="I177" i="1" s="1"/>
  <c r="H174" i="1"/>
  <c r="J174" i="1" s="1"/>
  <c r="G174" i="1"/>
  <c r="F174" i="1"/>
  <c r="E174" i="1"/>
  <c r="F173" i="1"/>
  <c r="F239" i="1" s="1"/>
  <c r="I169" i="1"/>
  <c r="H169" i="1"/>
  <c r="J169" i="1" s="1"/>
  <c r="G169" i="1"/>
  <c r="F169" i="1"/>
  <c r="E169" i="1"/>
  <c r="J167" i="1"/>
  <c r="H167" i="1"/>
  <c r="G167" i="1"/>
  <c r="G162" i="1" s="1"/>
  <c r="F167" i="1"/>
  <c r="E167" i="1"/>
  <c r="I167" i="1" s="1"/>
  <c r="H163" i="1"/>
  <c r="J163" i="1" s="1"/>
  <c r="G163" i="1"/>
  <c r="F163" i="1"/>
  <c r="E163" i="1"/>
  <c r="F162" i="1"/>
  <c r="H146" i="1"/>
  <c r="J146" i="1" s="1"/>
  <c r="G146" i="1"/>
  <c r="F146" i="1"/>
  <c r="E146" i="1"/>
  <c r="E145" i="1" s="1"/>
  <c r="E144" i="1" s="1"/>
  <c r="E30" i="1" s="1"/>
  <c r="E31" i="1" s="1"/>
  <c r="G145" i="1"/>
  <c r="F386" i="1" s="1"/>
  <c r="H386" i="1" s="1"/>
  <c r="F145" i="1"/>
  <c r="E386" i="1" s="1"/>
  <c r="G144" i="1"/>
  <c r="J142" i="1"/>
  <c r="H142" i="1"/>
  <c r="G142" i="1"/>
  <c r="F142" i="1"/>
  <c r="E142" i="1"/>
  <c r="I142" i="1" s="1"/>
  <c r="H137" i="1"/>
  <c r="J137" i="1" s="1"/>
  <c r="G137" i="1"/>
  <c r="F137" i="1"/>
  <c r="E137" i="1"/>
  <c r="I137" i="1" s="1"/>
  <c r="I130" i="1"/>
  <c r="H130" i="1"/>
  <c r="G130" i="1"/>
  <c r="F130" i="1"/>
  <c r="F129" i="1" s="1"/>
  <c r="F278" i="1" s="1"/>
  <c r="E385" i="1" s="1"/>
  <c r="E130" i="1"/>
  <c r="G129" i="1"/>
  <c r="G316" i="1" s="1"/>
  <c r="E129" i="1"/>
  <c r="J127" i="1"/>
  <c r="H127" i="1"/>
  <c r="G127" i="1"/>
  <c r="G126" i="1" s="1"/>
  <c r="F127" i="1"/>
  <c r="F126" i="1" s="1"/>
  <c r="E127" i="1"/>
  <c r="I127" i="1" s="1"/>
  <c r="H126" i="1"/>
  <c r="J126" i="1" s="1"/>
  <c r="H122" i="1"/>
  <c r="J122" i="1" s="1"/>
  <c r="G122" i="1"/>
  <c r="F122" i="1"/>
  <c r="E122" i="1"/>
  <c r="I122" i="1" s="1"/>
  <c r="J120" i="1"/>
  <c r="H120" i="1"/>
  <c r="I120" i="1" s="1"/>
  <c r="G120" i="1"/>
  <c r="G117" i="1" s="1"/>
  <c r="F120" i="1"/>
  <c r="E120" i="1"/>
  <c r="I118" i="1"/>
  <c r="H118" i="1"/>
  <c r="J118" i="1" s="1"/>
  <c r="G118" i="1"/>
  <c r="F118" i="1"/>
  <c r="E118" i="1"/>
  <c r="F117" i="1"/>
  <c r="E383" i="1" s="1"/>
  <c r="I113" i="1"/>
  <c r="H113" i="1"/>
  <c r="J113" i="1" s="1"/>
  <c r="G113" i="1"/>
  <c r="F113" i="1"/>
  <c r="E113" i="1"/>
  <c r="E110" i="1" s="1"/>
  <c r="I110" i="1" s="1"/>
  <c r="H111" i="1"/>
  <c r="G111" i="1"/>
  <c r="F111" i="1"/>
  <c r="E111" i="1"/>
  <c r="H110" i="1"/>
  <c r="H271" i="1" s="1"/>
  <c r="G110" i="1"/>
  <c r="F110" i="1"/>
  <c r="I103" i="1"/>
  <c r="H103" i="1"/>
  <c r="J103" i="1" s="1"/>
  <c r="G103" i="1"/>
  <c r="F103" i="1"/>
  <c r="E103" i="1"/>
  <c r="G102" i="1"/>
  <c r="G269" i="1" s="1"/>
  <c r="F102" i="1"/>
  <c r="F269" i="1" s="1"/>
  <c r="E102" i="1"/>
  <c r="H98" i="1"/>
  <c r="G98" i="1"/>
  <c r="F98" i="1"/>
  <c r="E98" i="1"/>
  <c r="E97" i="1" s="1"/>
  <c r="E267" i="1" s="1"/>
  <c r="G97" i="1"/>
  <c r="G298" i="1" s="1"/>
  <c r="F97" i="1"/>
  <c r="H93" i="1"/>
  <c r="J93" i="1" s="1"/>
  <c r="G93" i="1"/>
  <c r="F93" i="1"/>
  <c r="E93" i="1"/>
  <c r="I93" i="1" s="1"/>
  <c r="J91" i="1"/>
  <c r="H91" i="1"/>
  <c r="I91" i="1" s="1"/>
  <c r="G91" i="1"/>
  <c r="F91" i="1"/>
  <c r="F90" i="1" s="1"/>
  <c r="E91" i="1"/>
  <c r="H90" i="1"/>
  <c r="E90" i="1"/>
  <c r="I85" i="1"/>
  <c r="H85" i="1"/>
  <c r="J85" i="1" s="1"/>
  <c r="G85" i="1"/>
  <c r="F85" i="1"/>
  <c r="E85" i="1"/>
  <c r="I77" i="1"/>
  <c r="H77" i="1"/>
  <c r="J77" i="1" s="1"/>
  <c r="G77" i="1"/>
  <c r="G66" i="1" s="1"/>
  <c r="F77" i="1"/>
  <c r="E77" i="1"/>
  <c r="J71" i="1"/>
  <c r="H71" i="1"/>
  <c r="G71" i="1"/>
  <c r="F71" i="1"/>
  <c r="E71" i="1"/>
  <c r="I67" i="1"/>
  <c r="H67" i="1"/>
  <c r="G67" i="1"/>
  <c r="F67" i="1"/>
  <c r="E67" i="1"/>
  <c r="F66" i="1"/>
  <c r="I63" i="1"/>
  <c r="H63" i="1"/>
  <c r="J63" i="1" s="1"/>
  <c r="G63" i="1"/>
  <c r="F63" i="1"/>
  <c r="E63" i="1"/>
  <c r="H61" i="1"/>
  <c r="H58" i="1" s="1"/>
  <c r="G61" i="1"/>
  <c r="F61" i="1"/>
  <c r="E61" i="1"/>
  <c r="I59" i="1"/>
  <c r="H59" i="1"/>
  <c r="J59" i="1" s="1"/>
  <c r="G59" i="1"/>
  <c r="G58" i="1" s="1"/>
  <c r="F59" i="1"/>
  <c r="F58" i="1" s="1"/>
  <c r="F261" i="1" s="1"/>
  <c r="E59" i="1"/>
  <c r="E58" i="1"/>
  <c r="E261" i="1" s="1"/>
  <c r="H36" i="1"/>
  <c r="G36" i="1"/>
  <c r="F36" i="1"/>
  <c r="G30" i="1"/>
  <c r="F29" i="1"/>
  <c r="E29" i="1"/>
  <c r="J21" i="1"/>
  <c r="H21" i="1"/>
  <c r="G21" i="1"/>
  <c r="F21" i="1"/>
  <c r="G294" i="1" l="1"/>
  <c r="F378" i="1"/>
  <c r="G263" i="1"/>
  <c r="J29" i="1"/>
  <c r="G237" i="1"/>
  <c r="G234" i="1" s="1"/>
  <c r="G233" i="1" s="1"/>
  <c r="G161" i="1"/>
  <c r="G273" i="1"/>
  <c r="F383" i="1"/>
  <c r="H383" i="1" s="1"/>
  <c r="G309" i="1"/>
  <c r="G261" i="1"/>
  <c r="F377" i="1"/>
  <c r="G290" i="1"/>
  <c r="E265" i="1"/>
  <c r="E296" i="1"/>
  <c r="E290" i="1"/>
  <c r="H401" i="1"/>
  <c r="F400" i="1"/>
  <c r="H421" i="1"/>
  <c r="E416" i="1"/>
  <c r="E415" i="1" s="1"/>
  <c r="E414" i="1" s="1"/>
  <c r="E572" i="1"/>
  <c r="E571" i="1" s="1"/>
  <c r="H573" i="1"/>
  <c r="F294" i="1"/>
  <c r="F263" i="1"/>
  <c r="F259" i="1" s="1"/>
  <c r="F258" i="1" s="1"/>
  <c r="E378" i="1"/>
  <c r="H296" i="1"/>
  <c r="H265" i="1"/>
  <c r="G379" i="1"/>
  <c r="J90" i="1"/>
  <c r="F161" i="1"/>
  <c r="H202" i="1"/>
  <c r="H453" i="1"/>
  <c r="F534" i="1"/>
  <c r="H535" i="1"/>
  <c r="H583" i="1"/>
  <c r="F635" i="1"/>
  <c r="H635" i="1" s="1"/>
  <c r="H636" i="1"/>
  <c r="I58" i="1"/>
  <c r="H358" i="1"/>
  <c r="I359" i="1"/>
  <c r="H500" i="1"/>
  <c r="E655" i="1"/>
  <c r="H655" i="1" s="1"/>
  <c r="H656" i="1"/>
  <c r="J98" i="1"/>
  <c r="H97" i="1"/>
  <c r="E384" i="1"/>
  <c r="F125" i="1"/>
  <c r="F24" i="1" s="1"/>
  <c r="F276" i="1"/>
  <c r="F274" i="1" s="1"/>
  <c r="I146" i="1"/>
  <c r="J220" i="1"/>
  <c r="F312" i="1"/>
  <c r="F310" i="1" s="1"/>
  <c r="H435" i="1"/>
  <c r="F508" i="1"/>
  <c r="H508" i="1" s="1"/>
  <c r="H509" i="1"/>
  <c r="E526" i="1"/>
  <c r="E525" i="1" s="1"/>
  <c r="E583" i="1"/>
  <c r="H584" i="1"/>
  <c r="E623" i="1"/>
  <c r="H623" i="1" s="1"/>
  <c r="H624" i="1"/>
  <c r="H628" i="1"/>
  <c r="F612" i="1"/>
  <c r="H613" i="1"/>
  <c r="F651" i="1"/>
  <c r="H651" i="1" s="1"/>
  <c r="H652" i="1"/>
  <c r="H261" i="1"/>
  <c r="H290" i="1"/>
  <c r="J58" i="1"/>
  <c r="G377" i="1"/>
  <c r="E377" i="1"/>
  <c r="F290" i="1"/>
  <c r="F57" i="1"/>
  <c r="E66" i="1"/>
  <c r="E57" i="1" s="1"/>
  <c r="I71" i="1"/>
  <c r="E379" i="1"/>
  <c r="F265" i="1"/>
  <c r="F296" i="1"/>
  <c r="I98" i="1"/>
  <c r="F384" i="1"/>
  <c r="H384" i="1" s="1"/>
  <c r="G276" i="1"/>
  <c r="G274" i="1" s="1"/>
  <c r="G312" i="1"/>
  <c r="G310" i="1" s="1"/>
  <c r="I163" i="1"/>
  <c r="E162" i="1"/>
  <c r="I174" i="1"/>
  <c r="E173" i="1"/>
  <c r="E239" i="1" s="1"/>
  <c r="J189" i="1"/>
  <c r="H243" i="1"/>
  <c r="H247" i="1"/>
  <c r="E298" i="1"/>
  <c r="F316" i="1"/>
  <c r="H430" i="1"/>
  <c r="F466" i="1"/>
  <c r="G90" i="1"/>
  <c r="E380" i="1"/>
  <c r="F298" i="1"/>
  <c r="E269" i="1"/>
  <c r="E300" i="1"/>
  <c r="G125" i="1"/>
  <c r="G24" i="1" s="1"/>
  <c r="H249" i="1"/>
  <c r="J211" i="1"/>
  <c r="I211" i="1"/>
  <c r="G216" i="1"/>
  <c r="G29" i="1" s="1"/>
  <c r="G31" i="1" s="1"/>
  <c r="F267" i="1"/>
  <c r="G278" i="1"/>
  <c r="F385" i="1" s="1"/>
  <c r="H385" i="1" s="1"/>
  <c r="E424" i="1"/>
  <c r="H424" i="1" s="1"/>
  <c r="H555" i="1"/>
  <c r="F554" i="1"/>
  <c r="F546" i="1"/>
  <c r="F675" i="1"/>
  <c r="H675" i="1" s="1"/>
  <c r="G267" i="1"/>
  <c r="F380" i="1"/>
  <c r="F305" i="1"/>
  <c r="F271" i="1"/>
  <c r="J271" i="1" s="1"/>
  <c r="E382" i="1"/>
  <c r="E271" i="1"/>
  <c r="I271" i="1" s="1"/>
  <c r="E305" i="1"/>
  <c r="E117" i="1"/>
  <c r="F580" i="1"/>
  <c r="H581" i="1"/>
  <c r="F648" i="1"/>
  <c r="H649" i="1"/>
  <c r="I90" i="1"/>
  <c r="J67" i="1"/>
  <c r="H66" i="1"/>
  <c r="H57" i="1" s="1"/>
  <c r="G300" i="1"/>
  <c r="F381" i="1"/>
  <c r="F382" i="1"/>
  <c r="G271" i="1"/>
  <c r="G305" i="1"/>
  <c r="E126" i="1"/>
  <c r="E316" i="1"/>
  <c r="E278" i="1"/>
  <c r="J241" i="1"/>
  <c r="I241" i="1"/>
  <c r="F331" i="1"/>
  <c r="J332" i="1"/>
  <c r="H405" i="1"/>
  <c r="F404" i="1"/>
  <c r="G415" i="1"/>
  <c r="G414" i="1" s="1"/>
  <c r="H483" i="1"/>
  <c r="H539" i="1"/>
  <c r="F538" i="1"/>
  <c r="H538" i="1" s="1"/>
  <c r="H571" i="1"/>
  <c r="G570" i="1"/>
  <c r="J110" i="1"/>
  <c r="H129" i="1"/>
  <c r="J130" i="1"/>
  <c r="F309" i="1"/>
  <c r="H354" i="1"/>
  <c r="H502" i="1"/>
  <c r="H510" i="1"/>
  <c r="F525" i="1"/>
  <c r="H525" i="1" s="1"/>
  <c r="H526" i="1"/>
  <c r="H547" i="1"/>
  <c r="H587" i="1"/>
  <c r="H102" i="1"/>
  <c r="J179" i="1"/>
  <c r="E381" i="1"/>
  <c r="E403" i="1"/>
  <c r="H425" i="1"/>
  <c r="H469" i="1"/>
  <c r="E517" i="1"/>
  <c r="E516" i="1" s="1"/>
  <c r="E498" i="1" s="1"/>
  <c r="H588" i="1"/>
  <c r="F592" i="1"/>
  <c r="H657" i="1"/>
  <c r="H660" i="1"/>
  <c r="H672" i="1"/>
  <c r="H312" i="1"/>
  <c r="G424" i="1"/>
  <c r="H485" i="1"/>
  <c r="F600" i="1"/>
  <c r="F603" i="1"/>
  <c r="H603" i="1" s="1"/>
  <c r="H604" i="1"/>
  <c r="F632" i="1"/>
  <c r="H633" i="1"/>
  <c r="F668" i="1"/>
  <c r="H669" i="1"/>
  <c r="H305" i="1"/>
  <c r="H625" i="1"/>
  <c r="H661" i="1"/>
  <c r="E676" i="1"/>
  <c r="E675" i="1" s="1"/>
  <c r="H677" i="1"/>
  <c r="F237" i="1"/>
  <c r="F234" i="1" s="1"/>
  <c r="F233" i="1" s="1"/>
  <c r="H276" i="1"/>
  <c r="F300" i="1"/>
  <c r="G384" i="1"/>
  <c r="F416" i="1"/>
  <c r="H417" i="1"/>
  <c r="E680" i="1"/>
  <c r="E679" i="1" s="1"/>
  <c r="H679" i="1" s="1"/>
  <c r="H681" i="1"/>
  <c r="H117" i="1"/>
  <c r="F144" i="1"/>
  <c r="F30" i="1" s="1"/>
  <c r="F31" i="1" s="1"/>
  <c r="H145" i="1"/>
  <c r="H162" i="1"/>
  <c r="H173" i="1"/>
  <c r="J355" i="1"/>
  <c r="H501" i="1"/>
  <c r="H572" i="1"/>
  <c r="H684" i="1"/>
  <c r="H680" i="1"/>
  <c r="I57" i="1" l="1"/>
  <c r="J57" i="1"/>
  <c r="H23" i="1"/>
  <c r="E23" i="1"/>
  <c r="E56" i="1"/>
  <c r="G386" i="1"/>
  <c r="J145" i="1"/>
  <c r="H144" i="1"/>
  <c r="I145" i="1"/>
  <c r="H278" i="1"/>
  <c r="J129" i="1"/>
  <c r="H316" i="1"/>
  <c r="I129" i="1"/>
  <c r="F403" i="1"/>
  <c r="H403" i="1" s="1"/>
  <c r="H404" i="1"/>
  <c r="E312" i="1"/>
  <c r="E310" i="1" s="1"/>
  <c r="E125" i="1"/>
  <c r="E24" i="1" s="1"/>
  <c r="E276" i="1"/>
  <c r="E274" i="1" s="1"/>
  <c r="I126" i="1"/>
  <c r="H546" i="1"/>
  <c r="F544" i="1"/>
  <c r="H544" i="1" s="1"/>
  <c r="F545" i="1"/>
  <c r="F379" i="1"/>
  <c r="H379" i="1" s="1"/>
  <c r="G265" i="1"/>
  <c r="G296" i="1"/>
  <c r="J243" i="1"/>
  <c r="I243" i="1"/>
  <c r="F288" i="1"/>
  <c r="F287" i="1" s="1"/>
  <c r="J296" i="1"/>
  <c r="I296" i="1"/>
  <c r="H400" i="1"/>
  <c r="F398" i="1"/>
  <c r="H398" i="1" s="1"/>
  <c r="F399" i="1"/>
  <c r="H399" i="1" s="1"/>
  <c r="H377" i="1"/>
  <c r="H600" i="1"/>
  <c r="F599" i="1"/>
  <c r="H599" i="1" s="1"/>
  <c r="E376" i="1"/>
  <c r="F498" i="1"/>
  <c r="H498" i="1" s="1"/>
  <c r="H534" i="1"/>
  <c r="F533" i="1"/>
  <c r="H533" i="1" s="1"/>
  <c r="G57" i="1"/>
  <c r="H416" i="1"/>
  <c r="F415" i="1"/>
  <c r="G20" i="1"/>
  <c r="G22" i="1" s="1"/>
  <c r="G160" i="1"/>
  <c r="H125" i="1"/>
  <c r="H274" i="1"/>
  <c r="J276" i="1"/>
  <c r="H668" i="1"/>
  <c r="F667" i="1"/>
  <c r="H667" i="1" s="1"/>
  <c r="H310" i="1"/>
  <c r="J312" i="1"/>
  <c r="I312" i="1"/>
  <c r="H309" i="1"/>
  <c r="H273" i="1"/>
  <c r="G383" i="1"/>
  <c r="J117" i="1"/>
  <c r="I117" i="1"/>
  <c r="F647" i="1"/>
  <c r="H647" i="1" s="1"/>
  <c r="H648" i="1"/>
  <c r="J249" i="1"/>
  <c r="I249" i="1"/>
  <c r="H612" i="1"/>
  <c r="F611" i="1"/>
  <c r="H611" i="1" s="1"/>
  <c r="G259" i="1"/>
  <c r="G258" i="1" s="1"/>
  <c r="J162" i="1"/>
  <c r="H161" i="1"/>
  <c r="H237" i="1"/>
  <c r="I162" i="1"/>
  <c r="F56" i="1"/>
  <c r="F23" i="1"/>
  <c r="F25" i="1" s="1"/>
  <c r="G288" i="1"/>
  <c r="G287" i="1" s="1"/>
  <c r="H632" i="1"/>
  <c r="F631" i="1"/>
  <c r="H631" i="1" s="1"/>
  <c r="F330" i="1"/>
  <c r="J331" i="1"/>
  <c r="H382" i="1"/>
  <c r="H380" i="1"/>
  <c r="H516" i="1"/>
  <c r="I358" i="1"/>
  <c r="H357" i="1"/>
  <c r="H244" i="1"/>
  <c r="J202" i="1"/>
  <c r="I202" i="1"/>
  <c r="E263" i="1"/>
  <c r="E294" i="1"/>
  <c r="E288" i="1" s="1"/>
  <c r="E287" i="1" s="1"/>
  <c r="J305" i="1"/>
  <c r="I305" i="1"/>
  <c r="H381" i="1"/>
  <c r="F579" i="1"/>
  <c r="H580" i="1"/>
  <c r="E237" i="1"/>
  <c r="E234" i="1" s="1"/>
  <c r="E233" i="1" s="1"/>
  <c r="E161" i="1"/>
  <c r="H267" i="1"/>
  <c r="H298" i="1"/>
  <c r="J97" i="1"/>
  <c r="G380" i="1"/>
  <c r="I97" i="1"/>
  <c r="F160" i="1"/>
  <c r="F20" i="1"/>
  <c r="F22" i="1" s="1"/>
  <c r="F26" i="1" s="1"/>
  <c r="F38" i="1" s="1"/>
  <c r="H378" i="1"/>
  <c r="G378" i="1"/>
  <c r="H263" i="1"/>
  <c r="J66" i="1"/>
  <c r="H294" i="1"/>
  <c r="I66" i="1"/>
  <c r="H259" i="1"/>
  <c r="J261" i="1"/>
  <c r="I261" i="1"/>
  <c r="H245" i="1"/>
  <c r="J245" i="1" s="1"/>
  <c r="I247" i="1"/>
  <c r="J247" i="1"/>
  <c r="I265" i="1"/>
  <c r="J265" i="1"/>
  <c r="J354" i="1"/>
  <c r="H350" i="1"/>
  <c r="I354" i="1"/>
  <c r="H239" i="1"/>
  <c r="J173" i="1"/>
  <c r="I173" i="1"/>
  <c r="H592" i="1"/>
  <c r="F591" i="1"/>
  <c r="H591" i="1" s="1"/>
  <c r="G381" i="1"/>
  <c r="I102" i="1"/>
  <c r="H269" i="1"/>
  <c r="H300" i="1"/>
  <c r="J102" i="1"/>
  <c r="H517" i="1"/>
  <c r="E273" i="1"/>
  <c r="E309" i="1"/>
  <c r="H676" i="1"/>
  <c r="J290" i="1"/>
  <c r="I290" i="1"/>
  <c r="E570" i="1"/>
  <c r="G376" i="1" l="1"/>
  <c r="I294" i="1"/>
  <c r="J294" i="1"/>
  <c r="J310" i="1"/>
  <c r="I310" i="1"/>
  <c r="G26" i="1"/>
  <c r="G38" i="1" s="1"/>
  <c r="J125" i="1"/>
  <c r="I125" i="1"/>
  <c r="H24" i="1"/>
  <c r="F414" i="1"/>
  <c r="H414" i="1" s="1"/>
  <c r="H415" i="1"/>
  <c r="J316" i="1"/>
  <c r="I316" i="1"/>
  <c r="E25" i="1"/>
  <c r="H579" i="1"/>
  <c r="F570" i="1"/>
  <c r="H570" i="1" s="1"/>
  <c r="J263" i="1"/>
  <c r="I263" i="1"/>
  <c r="J298" i="1"/>
  <c r="I298" i="1"/>
  <c r="J23" i="1"/>
  <c r="I23" i="1"/>
  <c r="J161" i="1"/>
  <c r="H160" i="1"/>
  <c r="I161" i="1"/>
  <c r="H20" i="1"/>
  <c r="I300" i="1"/>
  <c r="J300" i="1"/>
  <c r="I239" i="1"/>
  <c r="J239" i="1"/>
  <c r="J267" i="1"/>
  <c r="I267" i="1"/>
  <c r="G56" i="1"/>
  <c r="G23" i="1"/>
  <c r="G25" i="1" s="1"/>
  <c r="F376" i="1"/>
  <c r="H376" i="1" s="1"/>
  <c r="J278" i="1"/>
  <c r="I278" i="1"/>
  <c r="G385" i="1"/>
  <c r="H56" i="1"/>
  <c r="J259" i="1"/>
  <c r="H258" i="1"/>
  <c r="J269" i="1"/>
  <c r="I269" i="1"/>
  <c r="E259" i="1"/>
  <c r="E258" i="1" s="1"/>
  <c r="J273" i="1"/>
  <c r="I273" i="1"/>
  <c r="J274" i="1"/>
  <c r="I274" i="1"/>
  <c r="I244" i="1"/>
  <c r="J244" i="1"/>
  <c r="E20" i="1"/>
  <c r="E22" i="1" s="1"/>
  <c r="E160" i="1"/>
  <c r="H288" i="1"/>
  <c r="I237" i="1"/>
  <c r="J237" i="1"/>
  <c r="H234" i="1"/>
  <c r="I309" i="1"/>
  <c r="I276" i="1"/>
  <c r="J144" i="1"/>
  <c r="H30" i="1"/>
  <c r="I144" i="1"/>
  <c r="I24" i="1" l="1"/>
  <c r="J24" i="1"/>
  <c r="J288" i="1"/>
  <c r="H287" i="1"/>
  <c r="I288" i="1"/>
  <c r="J56" i="1"/>
  <c r="I56" i="1"/>
  <c r="H25" i="1"/>
  <c r="E26" i="1"/>
  <c r="E38" i="1" s="1"/>
  <c r="J160" i="1"/>
  <c r="I160" i="1"/>
  <c r="J30" i="1"/>
  <c r="I30" i="1"/>
  <c r="H31" i="1"/>
  <c r="I259" i="1"/>
  <c r="I20" i="1"/>
  <c r="H22" i="1"/>
  <c r="J20" i="1"/>
  <c r="J234" i="1"/>
  <c r="H233" i="1"/>
  <c r="I234" i="1"/>
  <c r="J258" i="1"/>
  <c r="I258" i="1"/>
  <c r="J25" i="1" l="1"/>
  <c r="I25" i="1"/>
  <c r="J233" i="1"/>
  <c r="I233" i="1"/>
  <c r="I287" i="1"/>
  <c r="J287" i="1"/>
  <c r="H26" i="1"/>
  <c r="H38" i="1" s="1"/>
</calcChain>
</file>

<file path=xl/sharedStrings.xml><?xml version="1.0" encoding="utf-8"?>
<sst xmlns="http://schemas.openxmlformats.org/spreadsheetml/2006/main" count="726" uniqueCount="418">
  <si>
    <t xml:space="preserve"> </t>
  </si>
  <si>
    <t>Na temelju članka 109. Zakona o proračunu ("Narodne novine" broj 87/08, 136/12. i 15/15) i članka 32.</t>
  </si>
  <si>
    <t>Statuta Općine Kloštar Podravski ("Službeni glasnik Koprivničko-križevačke županije" broj 6/13,  3/18. i 7/20),</t>
  </si>
  <si>
    <t xml:space="preserve">GODIŠNJI IZVJEŠTAJ O IZVRŠENJU PRORAČUNA OPĆINE </t>
  </si>
  <si>
    <t xml:space="preserve">                 KLOŠTAR PODRAVSKI ZA  2020. GODINU</t>
  </si>
  <si>
    <t>I. OPĆI DIO</t>
  </si>
  <si>
    <t xml:space="preserve">                                          Članak 1.</t>
  </si>
  <si>
    <t>Proračun Općine Kloštar Podravski za 2020. godinu ("Službeni glasnik Koprivničko-križevačke županije"</t>
  </si>
  <si>
    <t xml:space="preserve"> broj 22/19) (u daljnjem tekstu: Proračun) izvršen je kako slijedi:</t>
  </si>
  <si>
    <t>IZVRŠENJE</t>
  </si>
  <si>
    <t>IZVORNI PLAN</t>
  </si>
  <si>
    <t>REBALANS</t>
  </si>
  <si>
    <t>INDEKS</t>
  </si>
  <si>
    <t>(3/1)</t>
  </si>
  <si>
    <t>(3/2)</t>
  </si>
  <si>
    <t>A)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</si>
  <si>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</si>
  <si>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</si>
  <si>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</si>
  <si>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</si>
  <si>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</si>
  <si>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</si>
  <si>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– VIŠAK / MANJAK</t>
  </si>
  <si>
    <t>B) RAČUN FINANCIRANJA</t>
  </si>
  <si>
    <t>PRIMICI OD FINANCIJSKE IMOVINE I ZADUŽIVANJA</t>
  </si>
  <si>
    <t>IZDACI ZA FINANCIJSKU IMOVINU I OTPLATE ZAJMOVA</t>
  </si>
  <si>
    <t>NETO FINANCIRANJE</t>
  </si>
  <si>
    <t>C) RASPOLOŽIVA SREDSTVA IZ PRETHODNIH GODINA</t>
  </si>
  <si>
    <t>UKUPAN DONOS VIŠKA/MANJKA IZ PRETHODNIH GODINA</t>
  </si>
  <si>
    <t>DIO KOJI ĆE SE RASPOREDITI/POKRITI U RAZDOBLJU</t>
  </si>
  <si>
    <t>VIŠAK/MANJAK +NETO FINANCIRANJE+RASPOLOŽIVA SREDSTVA IZ</t>
  </si>
  <si>
    <t>PROTEKLIH GODINA</t>
  </si>
  <si>
    <t xml:space="preserve">              Članak 2.</t>
  </si>
  <si>
    <t xml:space="preserve">       A) RAČUN PRIHODA I RASHODA</t>
  </si>
  <si>
    <t xml:space="preserve">Prihodi i rashodi prema ekonomskoj klasifikaciji, izvorima financiranja, te rashodi prema funkcijskoj klasifikaciji utvrđeni u Računu prihoda i rashoda </t>
  </si>
  <si>
    <t>izvršeni su kako slijedi:</t>
  </si>
  <si>
    <t>RASHODI PREMA EKONOMSKOJ KLASIFIKACIJI</t>
  </si>
  <si>
    <t>Razred,</t>
  </si>
  <si>
    <t>skupina,</t>
  </si>
  <si>
    <t>Indeks</t>
  </si>
  <si>
    <t>podskup.</t>
  </si>
  <si>
    <t xml:space="preserve">      Naziv </t>
  </si>
  <si>
    <t>4/2*100</t>
  </si>
  <si>
    <t>4/3*100</t>
  </si>
  <si>
    <t>i odjeljak</t>
  </si>
  <si>
    <t>RASHODI I IZDACI</t>
  </si>
  <si>
    <t>RASHODI ZA ZAPOSLENE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</si>
  <si>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</si>
  <si>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</si>
  <si>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</si>
  <si>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</si>
  <si>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</si>
  <si>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</si>
  <si>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</si>
  <si>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</si>
  <si>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</si>
  <si>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</si>
  <si>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</si>
  <si>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</si>
  <si>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</si>
  <si>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</si>
  <si>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</si>
  <si>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</si>
  <si>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</si>
  <si>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</si>
  <si>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</si>
  <si>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</si>
  <si>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</si>
  <si>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</si>
  <si>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</si>
  <si>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</si>
  <si>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</si>
  <si>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</si>
  <si>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</si>
  <si>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</si>
  <si>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</si>
  <si>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</si>
  <si>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</si>
  <si>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</si>
  <si>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</si>
  <si>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</si>
  <si>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</si>
  <si>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</si>
  <si>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</si>
  <si>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Subv.  Obrtnicima razvoj poduzet. I zapoš. Na podr. Okp</t>
  </si>
  <si>
    <t>SUBVENCIJE POLJOPRIVREDNICIMA</t>
  </si>
  <si>
    <t>SUBVENCIJE - ČIPIRANJE PASA</t>
  </si>
  <si>
    <t>POMOĆI DANE U INOZ.I UNUTAR OPĆE DRŽAVE</t>
  </si>
  <si>
    <t>POMOĆI UNUTAR OPĆE DRŽAVE</t>
  </si>
  <si>
    <t>TEKUĆE POMOĆI UNUTAR OPĆE DRŽAVE-JVP</t>
  </si>
  <si>
    <t>TEK. POMOĆ. UNUT. OPĆE DRŽ.-VRTIĆI</t>
  </si>
  <si>
    <t>TEK. POMOĆ. UNUT. OPĆE DRŽ.-O. ŠKOLA</t>
  </si>
  <si>
    <t>TEKUĆE POMOĆI -TIM DVA -HITNA POMOĆ</t>
  </si>
  <si>
    <t>TEKUĆE POMOĆI- " PROGRAM ZAŽELI "</t>
  </si>
  <si>
    <t>TEK. POMOĆI- HRVATSKA GORSKA SLUŽBA ZA SPAŠAVANJE</t>
  </si>
  <si>
    <t>NAKNADE GRAĐANIMA I KUĆANSTVIMA</t>
  </si>
  <si>
    <t>NAKNADE ZA BOLEST I INVALIDNOST</t>
  </si>
  <si>
    <t>NAKNADE GRA ĐANIMA I KUĆANSTVIMA U NOVCU</t>
  </si>
  <si>
    <t>OSTALE NAKNADE GARAĐANIMA I KUĆANSTVIMA</t>
  </si>
  <si>
    <t>NAKNADE GRAĐANIMA I KUĆANSTVIMA U NOVCU</t>
  </si>
  <si>
    <t>NAKNADE ZA STANOVANJE SOCIJAL. SLUČAJEVA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</si>
  <si>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</si>
  <si>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</si>
  <si>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</si>
  <si>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</si>
  <si>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</si>
  <si>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</si>
  <si>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</si>
  <si>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</si>
  <si>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</si>
  <si>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</si>
  <si>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</si>
  <si>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</si>
  <si>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</si>
  <si>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</si>
  <si>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</si>
  <si>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</si>
  <si>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</si>
  <si>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</si>
  <si>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NABAVA SPREMNIKA ZA ODV PRIKUPLJANJE</t>
  </si>
  <si>
    <t>DOKUMENTACIJA PRIPR. EU FONDOVI</t>
  </si>
  <si>
    <t>PRIOJEKT IZG. KANAL. U AGLOMERACIJI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</si>
  <si>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</si>
  <si>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</si>
  <si>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</si>
  <si>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</si>
  <si>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</si>
  <si>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</si>
  <si>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</si>
  <si>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OTPLATA GLAVNICE KREDITA</t>
  </si>
  <si>
    <t xml:space="preserve"> Otplata glavnice prim. Zaj. Osig. Društava u jav. Sektor. Dugoročni</t>
  </si>
  <si>
    <t>VLASTITI IZVORI</t>
  </si>
  <si>
    <t>Rezultat poslovanja</t>
  </si>
  <si>
    <t>Manjak prihoda</t>
  </si>
  <si>
    <t>PRIHODI PREMA EKONOMSKOJ KLASIFIKACIJI</t>
  </si>
  <si>
    <t>SVEUKUPNO PRIHODI I PRIMICI</t>
  </si>
  <si>
    <t>PRIHODI OD POREZA</t>
  </si>
  <si>
    <t>POREZ I PRIREZ NA DOHODAK</t>
  </si>
  <si>
    <t>POREZ I PRIREZ NA DOHODAK OD NESAMOSTAL.RADA</t>
  </si>
  <si>
    <t>POREZ I PRIREZ NA DOHODAK PO GODIŠNJOJ PRIJAVI</t>
  </si>
  <si>
    <t>DIO POREZA NA DOH.DOBIVEN KROZ POTPORE IZRAVNANJA-JVP</t>
  </si>
  <si>
    <t>POREZI NA IMOVINU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</si>
  <si>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</si>
  <si>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</si>
  <si>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</si>
  <si>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</si>
  <si>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</si>
  <si>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</si>
  <si>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</si>
  <si>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</si>
  <si>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</si>
  <si>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</si>
  <si>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</si>
  <si>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</si>
  <si>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</si>
  <si>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</si>
  <si>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</si>
  <si>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</si>
  <si>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</si>
  <si>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</si>
  <si>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</si>
  <si>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</si>
  <si>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 OD SPOMENIĆKE RENTE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</si>
  <si>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</si>
  <si>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</si>
  <si>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</si>
  <si>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</si>
  <si>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</si>
  <si>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</si>
  <si>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 xml:space="preserve">VODNI DOPRINOS </t>
  </si>
  <si>
    <t>DOPRINOSI ZA ŠUME</t>
  </si>
  <si>
    <t>OSTALI NESPOMENUTI PRIHODI</t>
  </si>
  <si>
    <t>OSTALI NES. PRIH. PO POS. PROPIS. LEGAL</t>
  </si>
  <si>
    <t>KOMUNALNI DOPRINOS</t>
  </si>
  <si>
    <t>KOMUNALNA NAKNADA</t>
  </si>
  <si>
    <t>OSTALI PRIHODI</t>
  </si>
  <si>
    <t>VLASTITI PRIHODI</t>
  </si>
  <si>
    <t>PRIHODI OD PRODAJ ROBA I USLUGA</t>
  </si>
  <si>
    <t>KAZNE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</si>
  <si>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</si>
  <si>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</si>
  <si>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</si>
  <si>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</si>
  <si>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</si>
  <si>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</si>
  <si>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</si>
  <si>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</si>
  <si>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</si>
  <si>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</si>
  <si>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</si>
  <si>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</si>
  <si>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</si>
  <si>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</si>
  <si>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>PRIHODI PREMA IZVORIMA FINANCIRANJA</t>
  </si>
  <si>
    <t>IZVOR FINANCIRANJA: 11 Opći prihodi i primici</t>
  </si>
  <si>
    <t>IZVOR FINANCIRANJA: 52 Ostale pomoći</t>
  </si>
  <si>
    <t>IZVOR FINANCIRANJA: 43 Ostali prihodi za posebne namjene</t>
  </si>
  <si>
    <t>IZVOR FINANCIRANJA: Opći prihodi i primici</t>
  </si>
  <si>
    <t>RASHODI PREMA IZVORIMA FINANCIRANJA</t>
  </si>
  <si>
    <t xml:space="preserve">             RASHODI PREMA FUNKCIJSKOJ KLASIFIKACIJI</t>
  </si>
  <si>
    <t>0111 Izvršna i zakonodavna tijela</t>
  </si>
  <si>
    <t>051 Gospodarenje otpadom</t>
  </si>
  <si>
    <t>064 Ulična rasvjeta</t>
  </si>
  <si>
    <t>0421 Poljoprivreda</t>
  </si>
  <si>
    <t>032 Usluge protupožarne zaštite</t>
  </si>
  <si>
    <t>0911 Predškolsko obrazovanje</t>
  </si>
  <si>
    <t>0912 Osnovno obrazovanje</t>
  </si>
  <si>
    <t>104 Obitelj i djeca</t>
  </si>
  <si>
    <t xml:space="preserve">107 Socijalna pomoć stanovništvu </t>
  </si>
  <si>
    <t>081 Službe rekreacije i sporta</t>
  </si>
  <si>
    <t>082 Službe kulture</t>
  </si>
  <si>
    <t>084 Religijske i druge službe zajednice</t>
  </si>
  <si>
    <t>0451 Cestovni promet</t>
  </si>
  <si>
    <t>0473 Turizam</t>
  </si>
  <si>
    <t>052 Gospodarenje otpadnim vodama</t>
  </si>
  <si>
    <t xml:space="preserve">            Račun financiranja prema ekonomskoj klasifikaciji i prema izvorima financiranja izvršen je kako slijedi:</t>
  </si>
  <si>
    <t xml:space="preserve">            RAČUN FINANCIRANJA PREMA EKONOMSKOJ KLASIFIKACIJI</t>
  </si>
  <si>
    <t>Izvršenje za izvješ.</t>
  </si>
  <si>
    <t>Izvorni plan  za</t>
  </si>
  <si>
    <t>Rebalans</t>
  </si>
  <si>
    <t xml:space="preserve">Izvršenje za </t>
  </si>
  <si>
    <t>razdoblje</t>
  </si>
  <si>
    <t>godinu</t>
  </si>
  <si>
    <t>IZDACI ZA FINANCIJSKU IMOVINU I OTPLATU ZAJMOVA</t>
  </si>
  <si>
    <t xml:space="preserve">                RAČUN FINANCIRANJA - ANALITIKA</t>
  </si>
  <si>
    <t>II. POSEBNI DIO</t>
  </si>
  <si>
    <t xml:space="preserve">                                           Članak 3.</t>
  </si>
  <si>
    <t>Izvršenje rashoda i izdataka po organizacijskoj klasifikaciji (Tablica1.) te po programskoj klasifikaciji (Tablica 2.) je slijedeće:</t>
  </si>
  <si>
    <t>Tablica1.: Rashodi i izdaci  po organizacijskoj klasifikaciji izvršeni su kako slijedi:</t>
  </si>
  <si>
    <t>Izvršenje</t>
  </si>
  <si>
    <t xml:space="preserve">   UKUPNI RASHODI I IZDACI</t>
  </si>
  <si>
    <t>Tablica 2.: Rashodi i izdaci  po programskoj klasifikaciji izvršeni su kako slijedi:</t>
  </si>
  <si>
    <t xml:space="preserve">Rebalans </t>
  </si>
  <si>
    <t>001 Program : Redovan rad predstavničkog i izvršnog tijela</t>
  </si>
  <si>
    <t>1 Naknade za rad predstavničkih i izvršnih tijela,povjerenstava i sl.</t>
  </si>
  <si>
    <t>Materijalni rashodi</t>
  </si>
  <si>
    <t>Ostali nespomenuti rashodi poslovanja</t>
  </si>
  <si>
    <t>2 Promidžba Općine</t>
  </si>
  <si>
    <t>Ostali nepomenuti rashodi poslovanja</t>
  </si>
  <si>
    <t>Reprezentacija</t>
  </si>
  <si>
    <t>002 Program : Redovan rad jedinstvenog upravnog odjela</t>
  </si>
  <si>
    <t>3  Osnovni troškovi funkcioniranja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</si>
  <si>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</si>
  <si>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</si>
  <si>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</si>
  <si>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</si>
  <si>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</si>
  <si>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</si>
  <si>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 za zapošljavanje</t>
  </si>
  <si>
    <t>Naknade troškova zaposlenima</t>
  </si>
  <si>
    <t>Službena putovanja</t>
  </si>
  <si>
    <t>Naknade za prijevoz</t>
  </si>
  <si>
    <t>Naknade za prijevoz – geronto domačice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</si>
  <si>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</si>
  <si>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</si>
  <si>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</si>
  <si>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</si>
  <si>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</si>
  <si>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Sitni inventar</t>
  </si>
  <si>
    <t>Rashodi za usluge</t>
  </si>
  <si>
    <t>Usluge telefona, pošte i prijevoza</t>
  </si>
  <si>
    <t>Usluge promidžbe i informiranja</t>
  </si>
  <si>
    <t>Komunalne usluge</t>
  </si>
  <si>
    <t>Intelektualne i osobne usluge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</si>
  <si>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</si>
  <si>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</si>
  <si>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</si>
  <si>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</si>
  <si>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</si>
  <si>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</si>
  <si>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</si>
  <si>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</si>
  <si>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</si>
  <si>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 xml:space="preserve">Ostali nesp. Finanancijski rashodi </t>
  </si>
  <si>
    <t>Subvencije</t>
  </si>
  <si>
    <t>Subvencije trgovačkim društvima, obrtnicima i sl.</t>
  </si>
  <si>
    <t>Subvencije  poljoprivredicima</t>
  </si>
  <si>
    <t>čipiranje pasa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</si>
  <si>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</si>
  <si>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</si>
  <si>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</si>
  <si>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</si>
  <si>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</si>
  <si>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</si>
  <si>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</si>
  <si>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novcu-bolest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</si>
  <si>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</si>
  <si>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</si>
  <si>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</si>
  <si>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</si>
  <si>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</si>
  <si>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</si>
  <si>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Tekuće donacije</t>
  </si>
  <si>
    <t>4  Nabava opreme za potrebe redovnog funkcioniranja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</si>
  <si>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</si>
  <si>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</si>
  <si>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</si>
  <si>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</si>
  <si>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</si>
  <si>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</si>
  <si>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</si>
  <si>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</si>
  <si>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003 Program : Tekuće i investicijsko održavanje imovine</t>
  </si>
  <si>
    <t>5 Održavanje objekata</t>
  </si>
  <si>
    <t>Materijal i dijelovi za tekuće i investicijsko održavanje</t>
  </si>
  <si>
    <t>Materijal i dijelovi za tekuće i investicijsko održavanje-opć</t>
  </si>
  <si>
    <t>Usluge tekućeg i investicijskog održavanja</t>
  </si>
  <si>
    <t>Usluge tekućeg i investicijskog održavanja-opć</t>
  </si>
  <si>
    <t>6 Deratizacija i dezinsekcija</t>
  </si>
  <si>
    <t>Komunalne usluge-deratizacija, dezinsekcija</t>
  </si>
  <si>
    <t>004 Program : KOMUNALNO KP d.o.o.</t>
  </si>
  <si>
    <t>7 Održavanje javne rasvjete</t>
  </si>
  <si>
    <t>8 Održavanje javnih i nerazvrstanih prometnica</t>
  </si>
  <si>
    <t>9 Održavanje javnih površina i ostalo</t>
  </si>
  <si>
    <t>10 Održavanje smetlišta</t>
  </si>
  <si>
    <t>11 Komunalne usluge</t>
  </si>
  <si>
    <t>12 Održavanje odvodnih kanala za oborinske vode</t>
  </si>
  <si>
    <t>Građevinski objekti</t>
  </si>
  <si>
    <t>005 Program : Socijalna i zdravstvena zaštita</t>
  </si>
  <si>
    <t>13 Pomoć obiteljima i kućanstvima</t>
  </si>
  <si>
    <t>Naknade građanima i kućanstvima</t>
  </si>
  <si>
    <t>Ostale naknade građanima i kućanstvima iz proračuna</t>
  </si>
  <si>
    <t>Naknade građanima i kućanstvima u novcu</t>
  </si>
  <si>
    <t>Naknade građ. I kuć-u novu-ogrijev</t>
  </si>
  <si>
    <t>Naknade za stanovanje spc. Slučajeva</t>
  </si>
  <si>
    <t>Nak. Građ. I kućanstvima u novcu-studenti</t>
  </si>
  <si>
    <t>Nak. Građ. I kućanstvima u novcu – srednjoškolci</t>
  </si>
  <si>
    <t>Nak. Građ. I kućanstvima u novcu – novorođenčad</t>
  </si>
  <si>
    <t>14  Ostale naknade iz proračuna u naravi</t>
  </si>
  <si>
    <t>Nak. Građ. I kućanstvima u naravi-klub Mariška</t>
  </si>
  <si>
    <t>006 Program : Religija, kultura, šport i ostale društvene djelatnosti</t>
  </si>
  <si>
    <t>15 Religija</t>
  </si>
  <si>
    <t>16 Kultura</t>
  </si>
  <si>
    <t>17 Šport</t>
  </si>
  <si>
    <t>18 Vatrogastvo</t>
  </si>
  <si>
    <t>19 Civilna zaštita</t>
  </si>
  <si>
    <t>20 Političke stranke</t>
  </si>
  <si>
    <t>21 Bibliobus</t>
  </si>
  <si>
    <t>22 Crveni križ</t>
  </si>
  <si>
    <t>23 Ostale društvene djelatnosti</t>
  </si>
  <si>
    <t>24 HGSS</t>
  </si>
  <si>
    <t>007 Program: Izgradnja i nabava poslovnih i građevinskih objekata</t>
  </si>
  <si>
    <t>24 Poduzetnička zona</t>
  </si>
  <si>
    <t>Rashodi za nabavu neproizvedene dugotrajne imovine</t>
  </si>
  <si>
    <t>Materijalna imovina - prirodna bogatstva</t>
  </si>
  <si>
    <t>Zemljište</t>
  </si>
  <si>
    <t>Ceste i sl.građevnski objekti-Izgradnja cesta unutar Pod. Z. Istok</t>
  </si>
  <si>
    <t>Ostali građevinski objekti</t>
  </si>
  <si>
    <t>25 Moderizacija javne rasvjete na području Općine Kloštar Podravski</t>
  </si>
  <si>
    <t>Ostali građevinski objekti – Moderizacija javne rasvjete</t>
  </si>
  <si>
    <t>26 Općinski vodovod-Izgradnja vodovodne mreže na području  Općine Kloštar Podravski</t>
  </si>
  <si>
    <t>27 Sportska dvorana</t>
  </si>
  <si>
    <t>Poslovni objekti</t>
  </si>
  <si>
    <t>28  Poslovni objekti druš. Domovi i mrtvačnice na podr. Općine Kloštar Podravski</t>
  </si>
  <si>
    <t>29  Poslovni objekti- Društveni domovi nabava inventara na području Općine Kloštar Podravski</t>
  </si>
  <si>
    <t>Poslovni objekti-društveni domovi nabava inventara</t>
  </si>
  <si>
    <t>30  Ostali građevinski objekti spomenici</t>
  </si>
  <si>
    <t>Obnova spom. -seća , Limbuš.....</t>
  </si>
  <si>
    <t>Obnova spom. Sveta Obitelj</t>
  </si>
  <si>
    <t>Arheološki lokalitet-Gorbonuk</t>
  </si>
  <si>
    <t>31  Djećji vrtić- Dom Oderijan</t>
  </si>
  <si>
    <t>32  Rekon. Dot. Plinske mreže na podr.naselja Općine Kloštar Podravski</t>
  </si>
  <si>
    <t>Ostali građ. obj.-plinska mreža</t>
  </si>
  <si>
    <t>33 Sanacija odlagališta otpada</t>
  </si>
  <si>
    <t>Ostal. Građ. ob. - Sanacija odlagališta smetišta</t>
  </si>
  <si>
    <t>35  Izgradnja ETNO KUĆE u naselju Kloštar Podravski</t>
  </si>
  <si>
    <t xml:space="preserve">Ostali građ. obj.-Etno Kuća </t>
  </si>
  <si>
    <t>36  Izgradnj. Parkirališta/ igrališta-u naseljima Općine Kloštar Podravski</t>
  </si>
  <si>
    <t>Izgradnj. Dječjeg igrališta/parkirališta</t>
  </si>
  <si>
    <t>37  Prijevozna sredstva</t>
  </si>
  <si>
    <t>Postrojenje i oprema</t>
  </si>
  <si>
    <t xml:space="preserve"> Ceste i slični građ -Komunalno vozilo- priključci</t>
  </si>
  <si>
    <t>39 Dokumentacija-pripr. Projekc. Za EU -fondovi</t>
  </si>
  <si>
    <t>Nematerijalna proizvedena imocina</t>
  </si>
  <si>
    <t>Dokumenti prostornog uređenja-pr. Planovi i ostalo</t>
  </si>
  <si>
    <t xml:space="preserve">40 Poslovni objekt Zgrada Općine </t>
  </si>
  <si>
    <t>41  Ostali Građevinski objekti-Asvaltiranje nerazv. Prom. Na pod. OKP  i pješ. Staza Kozarevac</t>
  </si>
  <si>
    <t>Ceste i sl.građev. ob.- asvaltiranje neraz. Prom</t>
  </si>
  <si>
    <t>41  Rekonstrukcija nerazvrste ceste Prugovac – Kozarevac</t>
  </si>
  <si>
    <t xml:space="preserve">Ceste i sl.građev. ob.- rekonstrukcija neraz. Ceste </t>
  </si>
  <si>
    <t>42  Ostali Građevinski objekti- Videonadzor na području Općine Kloštar Podravski</t>
  </si>
  <si>
    <t>Ostali građevinski objekti – videonadzor</t>
  </si>
  <si>
    <t>43 Legalizacija objekata  i izrada projektne dokumentacije</t>
  </si>
  <si>
    <t>Legalizacija objekata i izrada projektne dokumentacije</t>
  </si>
  <si>
    <t>44 Akcijski plan održavanja energetskog raz.</t>
  </si>
  <si>
    <t>Akcijski plan održavanja energetskog raz.</t>
  </si>
  <si>
    <t>45  Projekt izgradnje kanalizacije u aglomeraciji Općine Kloštar Podravski</t>
  </si>
  <si>
    <t>46 Kupnja nekretnina</t>
  </si>
  <si>
    <t>48 izgradnja turističkog naselja</t>
  </si>
  <si>
    <t>Građevniski objekti</t>
  </si>
  <si>
    <t>Ostali građ.- izgadnja turističkog naselja</t>
  </si>
  <si>
    <t>49 Izgradnja parka i šetališta u naselju Budančevica</t>
  </si>
  <si>
    <t xml:space="preserve"> Ceste i  građevinski objekti</t>
  </si>
  <si>
    <t>50 Izgradnja groblja na području Općine Kloštar Podravski</t>
  </si>
  <si>
    <t xml:space="preserve"> Ostali građevinski objekti</t>
  </si>
  <si>
    <t>51 Rekonstrukcija i adaptacija športsko-vatrogasnih domova na području OKP</t>
  </si>
  <si>
    <t xml:space="preserve">52 Otplata glavnice primljenog kredita od tuz. Kredit. institucija </t>
  </si>
  <si>
    <t>47 izgradnja reciklažnog dvorišta</t>
  </si>
  <si>
    <t xml:space="preserve">         Članak 4.</t>
  </si>
  <si>
    <t>U razdoblju od 1.siječnja do 31. prosinca 2020. godine ostvaren je manjak prihoda i primitaka u svoti od 1.492.863  kuna.</t>
  </si>
  <si>
    <t xml:space="preserve">         Članak 5.</t>
  </si>
  <si>
    <t>Općina Kloštar Podravski nije se zaduživala na stranom tržištu novca i kapitala, nije davala jamstva i nema izdataka po jamstvima.</t>
  </si>
  <si>
    <t xml:space="preserve">         Članak 6.</t>
  </si>
  <si>
    <t>U razdoblju od 1. siječnja do 31. prosinca 2020. godine sredstva Proračunske zalihe nisu korištena.</t>
  </si>
  <si>
    <t xml:space="preserve">         Članak 7.</t>
  </si>
  <si>
    <t>Izvještaj o izvršenju Plana razvojnih programa Općine Kloštar Podravski za razdoblje od 1. siječnja do 31. prosinca 2020. godine</t>
  </si>
  <si>
    <t>nalazi se  u prilogu ovog Godišnjeg izvještaja o izvršenju Proračuna i njegov je sastavni dio.</t>
  </si>
  <si>
    <t>IV. ZAVRŠNA ODREDBA</t>
  </si>
  <si>
    <t xml:space="preserve">         Članak 9.</t>
  </si>
  <si>
    <t>Ovaj Godišnji izvještaj o izvršenju Proračuna objavit će se u "Službenom glasniku Koprivničko-križevačke županije".</t>
  </si>
  <si>
    <t xml:space="preserve">            OPĆINSKO VIJEĆE</t>
  </si>
  <si>
    <t>OPĆINA KLOŠTAR PODRAVSKI</t>
  </si>
  <si>
    <t>KLASA: 400-08/21-01/01</t>
  </si>
  <si>
    <t>PREDSJEDNIK:</t>
  </si>
  <si>
    <t xml:space="preserve">   Antun Karas</t>
  </si>
  <si>
    <t>Općinsko vijeće Općine Kloštar Podravski na 37. sjednici održanoj 24. ožujka 2021. donijelo je</t>
  </si>
  <si>
    <t>Kloštar Podravski, 24. ožujka 2021.</t>
  </si>
  <si>
    <t>URBROJ: 2137/16-21-04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</si>
</sst>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\-??_-;_-@_-"/>
    <numFmt numFmtId="165" formatCode="#,##0\ ;\-#,##0\ ;&quot; -&quot;#\ ;@\ "/>
    <numFmt numFmtId="166" formatCode="#,##0.00_ ;\-#,##0.00\ "/>
    <numFmt numFmtId="167" formatCode="#,##0.00&quot;      &quot;;\-#,##0.00&quot;      &quot;;&quot; -&quot;#&quot;      &quot;;@\ "/>
    <numFmt numFmtId="168" formatCode="0_ ;\-0\ "/>
    <numFmt numFmtId="169" formatCode="#,##0_ ;\-#,##0\ "/>
    <numFmt numFmtId="170" formatCode="#,##0.00\ ;\-#,##0.00\ ;&quot; -&quot;#\ ;@\ "/>
  </numFmts>
  <fonts count="20" x14ac:knownFonts="1">
    <font>
      <sz val="11"/>
      <color rgb="FF000000"/>
      <name val="Calibri"/>
      <family val="2"/>
      <charset val="238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1"/>
    </font>
    <font>
      <sz val="9"/>
      <color rgb="FFFFFFFF"/>
      <name val="Arial"/>
      <family val="2"/>
      <charset val="1"/>
    </font>
    <font>
      <b/>
      <sz val="13"/>
      <name val="Arial"/>
      <family val="2"/>
      <charset val="1"/>
    </font>
    <font>
      <sz val="13"/>
      <name val="Arial"/>
      <family val="2"/>
      <charset val="1"/>
    </font>
    <font>
      <b/>
      <sz val="13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A6A6A6"/>
      </patternFill>
    </fill>
    <fill>
      <patternFill patternType="solid">
        <fgColor rgb="FFA6A6A6"/>
        <bgColor rgb="FFBFBFBF"/>
      </patternFill>
    </fill>
    <fill>
      <patternFill patternType="solid">
        <fgColor rgb="FF9999FF"/>
        <bgColor rgb="FFCC99FF"/>
      </patternFill>
    </fill>
    <fill>
      <patternFill patternType="solid">
        <fgColor rgb="FF00FFFF"/>
        <bgColor rgb="FF00FFFF"/>
      </patternFill>
    </fill>
    <fill>
      <patternFill patternType="solid">
        <fgColor rgb="FF2BDBCE"/>
        <bgColor rgb="FF00CCFF"/>
      </patternFill>
    </fill>
    <fill>
      <patternFill patternType="solid">
        <fgColor rgb="FFFF8080"/>
        <bgColor rgb="FFED7D31"/>
      </patternFill>
    </fill>
    <fill>
      <patternFill patternType="solid">
        <fgColor rgb="FFED7D31"/>
        <bgColor rgb="FFFF8080"/>
      </patternFill>
    </fill>
    <fill>
      <patternFill patternType="solid">
        <fgColor rgb="FFBFBFBF"/>
        <bgColor rgb="FFCCCC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9" fillId="0" borderId="0" applyBorder="0" applyProtection="0"/>
  </cellStyleXfs>
  <cellXfs count="185">
    <xf numFmtId="0" fontId="0" fillId="0" borderId="0" xfId="0"/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3" borderId="0" xfId="0" applyFont="1" applyFill="1" applyAlignment="1">
      <alignment horizontal="center"/>
    </xf>
    <xf numFmtId="165" fontId="4" fillId="3" borderId="0" xfId="1" applyNumberFormat="1" applyFont="1" applyFill="1" applyBorder="1" applyAlignment="1" applyProtection="1">
      <alignment horizontal="center"/>
    </xf>
    <xf numFmtId="164" fontId="2" fillId="0" borderId="0" xfId="1" applyFont="1" applyBorder="1" applyAlignment="1" applyProtection="1">
      <alignment horizontal="right"/>
    </xf>
    <xf numFmtId="164" fontId="2" fillId="0" borderId="0" xfId="1" applyFont="1" applyBorder="1" applyAlignment="1" applyProtection="1"/>
    <xf numFmtId="0" fontId="4" fillId="3" borderId="0" xfId="0" applyFont="1" applyFill="1"/>
    <xf numFmtId="164" fontId="2" fillId="3" borderId="0" xfId="1" applyFont="1" applyFill="1" applyBorder="1" applyAlignment="1" applyProtection="1">
      <alignment horizontal="right"/>
    </xf>
    <xf numFmtId="1" fontId="2" fillId="3" borderId="0" xfId="0" applyNumberFormat="1" applyFont="1" applyFill="1"/>
    <xf numFmtId="0" fontId="4" fillId="4" borderId="0" xfId="0" applyFont="1" applyFill="1"/>
    <xf numFmtId="164" fontId="5" fillId="4" borderId="0" xfId="1" applyFont="1" applyFill="1" applyBorder="1" applyAlignment="1" applyProtection="1">
      <alignment horizontal="right"/>
    </xf>
    <xf numFmtId="164" fontId="2" fillId="4" borderId="0" xfId="1" applyFont="1" applyFill="1" applyBorder="1" applyAlignment="1" applyProtection="1"/>
    <xf numFmtId="164" fontId="4" fillId="3" borderId="0" xfId="1" applyFont="1" applyFill="1" applyBorder="1" applyAlignment="1" applyProtection="1">
      <alignment horizontal="right"/>
    </xf>
    <xf numFmtId="164" fontId="6" fillId="4" borderId="0" xfId="1" applyFont="1" applyFill="1" applyBorder="1" applyAlignment="1" applyProtection="1">
      <alignment horizontal="right"/>
    </xf>
    <xf numFmtId="164" fontId="2" fillId="4" borderId="0" xfId="1" applyFont="1" applyFill="1" applyBorder="1" applyAlignment="1" applyProtection="1">
      <alignment horizontal="right"/>
    </xf>
    <xf numFmtId="164" fontId="4" fillId="0" borderId="0" xfId="1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164" fontId="2" fillId="3" borderId="0" xfId="1" applyFont="1" applyFill="1" applyBorder="1" applyAlignment="1" applyProtection="1"/>
    <xf numFmtId="164" fontId="4" fillId="0" borderId="0" xfId="1" applyFont="1" applyBorder="1" applyAlignment="1" applyProtection="1"/>
    <xf numFmtId="164" fontId="4" fillId="3" borderId="0" xfId="1" applyFont="1" applyFill="1" applyBorder="1" applyAlignment="1" applyProtection="1"/>
    <xf numFmtId="0" fontId="2" fillId="3" borderId="0" xfId="0" applyFont="1" applyFill="1" applyAlignment="1">
      <alignment horizontal="right"/>
    </xf>
    <xf numFmtId="166" fontId="1" fillId="0" borderId="0" xfId="0" applyNumberFormat="1" applyFont="1"/>
    <xf numFmtId="0" fontId="2" fillId="4" borderId="0" xfId="0" applyFont="1" applyFill="1" applyAlignment="1">
      <alignment horizontal="right"/>
    </xf>
    <xf numFmtId="164" fontId="1" fillId="0" borderId="0" xfId="1" applyFont="1" applyBorder="1" applyAlignment="1" applyProtection="1">
      <alignment horizontal="right"/>
    </xf>
    <xf numFmtId="165" fontId="3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" fontId="8" fillId="0" borderId="0" xfId="0" applyNumberFormat="1" applyFont="1"/>
    <xf numFmtId="0" fontId="9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0" fillId="5" borderId="0" xfId="0" applyFill="1"/>
    <xf numFmtId="0" fontId="2" fillId="2" borderId="0" xfId="0" applyFont="1" applyFill="1"/>
    <xf numFmtId="164" fontId="1" fillId="2" borderId="0" xfId="1" applyFont="1" applyFill="1" applyBorder="1" applyAlignment="1" applyProtection="1">
      <alignment horizontal="right"/>
    </xf>
    <xf numFmtId="0" fontId="4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5" fontId="3" fillId="3" borderId="0" xfId="1" applyNumberFormat="1" applyFont="1" applyFill="1" applyBorder="1" applyAlignment="1" applyProtection="1">
      <alignment horizontal="center"/>
    </xf>
    <xf numFmtId="0" fontId="1" fillId="3" borderId="0" xfId="0" applyFont="1" applyFill="1" applyAlignment="1">
      <alignment horizontal="center"/>
    </xf>
    <xf numFmtId="0" fontId="2" fillId="6" borderId="0" xfId="0" applyFont="1" applyFill="1"/>
    <xf numFmtId="165" fontId="2" fillId="6" borderId="0" xfId="1" applyNumberFormat="1" applyFont="1" applyFill="1" applyBorder="1" applyAlignment="1" applyProtection="1"/>
    <xf numFmtId="164" fontId="4" fillId="6" borderId="0" xfId="1" applyFont="1" applyFill="1" applyBorder="1" applyAlignment="1" applyProtection="1">
      <alignment horizontal="right"/>
    </xf>
    <xf numFmtId="1" fontId="2" fillId="6" borderId="0" xfId="0" applyNumberFormat="1" applyFont="1" applyFill="1"/>
    <xf numFmtId="0" fontId="2" fillId="7" borderId="0" xfId="0" applyFont="1" applyFill="1"/>
    <xf numFmtId="165" fontId="2" fillId="7" borderId="0" xfId="1" applyNumberFormat="1" applyFont="1" applyFill="1" applyBorder="1" applyAlignment="1" applyProtection="1"/>
    <xf numFmtId="164" fontId="4" fillId="7" borderId="0" xfId="1" applyFont="1" applyFill="1" applyBorder="1" applyAlignment="1" applyProtection="1">
      <alignment horizontal="right"/>
    </xf>
    <xf numFmtId="164" fontId="10" fillId="7" borderId="0" xfId="1" applyFont="1" applyFill="1" applyBorder="1" applyAlignment="1" applyProtection="1">
      <alignment horizontal="right"/>
    </xf>
    <xf numFmtId="1" fontId="2" fillId="8" borderId="0" xfId="0" applyNumberFormat="1" applyFont="1" applyFill="1"/>
    <xf numFmtId="0" fontId="2" fillId="9" borderId="0" xfId="0" applyFont="1" applyFill="1"/>
    <xf numFmtId="0" fontId="2" fillId="9" borderId="0" xfId="0" applyFont="1" applyFill="1" applyAlignment="1">
      <alignment horizontal="left"/>
    </xf>
    <xf numFmtId="165" fontId="2" fillId="9" borderId="0" xfId="1" applyNumberFormat="1" applyFont="1" applyFill="1" applyBorder="1" applyAlignment="1" applyProtection="1"/>
    <xf numFmtId="164" fontId="4" fillId="9" borderId="0" xfId="1" applyFont="1" applyFill="1" applyBorder="1" applyAlignment="1" applyProtection="1">
      <alignment horizontal="right"/>
    </xf>
    <xf numFmtId="1" fontId="2" fillId="9" borderId="0" xfId="0" applyNumberFormat="1" applyFont="1" applyFill="1"/>
    <xf numFmtId="0" fontId="2" fillId="9" borderId="0" xfId="0" applyFont="1" applyFill="1" applyAlignment="1">
      <alignment horizontal="center"/>
    </xf>
    <xf numFmtId="165" fontId="1" fillId="0" borderId="0" xfId="1" applyNumberFormat="1" applyFont="1" applyBorder="1" applyAlignment="1" applyProtection="1"/>
    <xf numFmtId="164" fontId="3" fillId="5" borderId="0" xfId="1" applyFont="1" applyFill="1" applyBorder="1" applyAlignment="1" applyProtection="1">
      <alignment horizontal="right"/>
    </xf>
    <xf numFmtId="164" fontId="3" fillId="0" borderId="0" xfId="1" applyFont="1" applyBorder="1" applyAlignment="1" applyProtection="1"/>
    <xf numFmtId="164" fontId="4" fillId="9" borderId="0" xfId="1" applyFont="1" applyFill="1" applyBorder="1" applyAlignment="1" applyProtection="1"/>
    <xf numFmtId="164" fontId="2" fillId="9" borderId="0" xfId="1" applyFont="1" applyFill="1" applyBorder="1" applyAlignment="1" applyProtection="1"/>
    <xf numFmtId="164" fontId="1" fillId="5" borderId="0" xfId="1" applyFont="1" applyFill="1" applyBorder="1" applyAlignment="1" applyProtection="1"/>
    <xf numFmtId="164" fontId="1" fillId="0" borderId="0" xfId="1" applyFont="1" applyBorder="1" applyAlignment="1" applyProtection="1"/>
    <xf numFmtId="0" fontId="1" fillId="0" borderId="0" xfId="0" applyFont="1" applyAlignment="1">
      <alignment horizontal="right"/>
    </xf>
    <xf numFmtId="164" fontId="2" fillId="9" borderId="0" xfId="1" applyFont="1" applyFill="1" applyBorder="1" applyAlignment="1" applyProtection="1">
      <alignment horizontal="right"/>
    </xf>
    <xf numFmtId="165" fontId="1" fillId="2" borderId="0" xfId="1" applyNumberFormat="1" applyFont="1" applyFill="1" applyBorder="1" applyAlignment="1" applyProtection="1"/>
    <xf numFmtId="164" fontId="3" fillId="2" borderId="0" xfId="1" applyFont="1" applyFill="1" applyBorder="1" applyAlignment="1" applyProtection="1"/>
    <xf numFmtId="164" fontId="1" fillId="2" borderId="0" xfId="1" applyFont="1" applyFill="1" applyBorder="1" applyAlignment="1" applyProtection="1"/>
    <xf numFmtId="164" fontId="2" fillId="2" borderId="0" xfId="1" applyFont="1" applyFill="1" applyBorder="1" applyAlignment="1" applyProtection="1"/>
    <xf numFmtId="0" fontId="4" fillId="7" borderId="0" xfId="0" applyFont="1" applyFill="1"/>
    <xf numFmtId="165" fontId="4" fillId="7" borderId="0" xfId="1" applyNumberFormat="1" applyFont="1" applyFill="1" applyBorder="1" applyAlignment="1" applyProtection="1"/>
    <xf numFmtId="164" fontId="6" fillId="7" borderId="0" xfId="1" applyFont="1" applyFill="1" applyBorder="1" applyAlignment="1" applyProtection="1">
      <alignment horizontal="right"/>
    </xf>
    <xf numFmtId="0" fontId="4" fillId="9" borderId="0" xfId="0" applyFont="1" applyFill="1"/>
    <xf numFmtId="0" fontId="4" fillId="9" borderId="0" xfId="0" applyFont="1" applyFill="1" applyAlignment="1">
      <alignment horizontal="left"/>
    </xf>
    <xf numFmtId="165" fontId="4" fillId="9" borderId="0" xfId="1" applyNumberFormat="1" applyFont="1" applyFill="1" applyBorder="1" applyAlignment="1" applyProtection="1"/>
    <xf numFmtId="0" fontId="4" fillId="9" borderId="0" xfId="0" applyFont="1" applyFill="1" applyAlignment="1">
      <alignment horizontal="center"/>
    </xf>
    <xf numFmtId="0" fontId="4" fillId="7" borderId="0" xfId="0" applyFont="1" applyFill="1" applyAlignment="1">
      <alignment horizontal="right"/>
    </xf>
    <xf numFmtId="0" fontId="4" fillId="9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4" fontId="2" fillId="7" borderId="0" xfId="1" applyFont="1" applyFill="1" applyBorder="1" applyAlignment="1" applyProtection="1"/>
    <xf numFmtId="164" fontId="4" fillId="7" borderId="0" xfId="1" applyFont="1" applyFill="1" applyBorder="1" applyAlignment="1" applyProtection="1"/>
    <xf numFmtId="164" fontId="3" fillId="0" borderId="0" xfId="1" applyFont="1" applyBorder="1" applyAlignment="1" applyProtection="1">
      <alignment horizontal="right"/>
    </xf>
    <xf numFmtId="164" fontId="11" fillId="0" borderId="0" xfId="1" applyFont="1" applyBorder="1" applyAlignment="1" applyProtection="1"/>
    <xf numFmtId="164" fontId="2" fillId="6" borderId="0" xfId="1" applyFont="1" applyFill="1" applyBorder="1" applyAlignment="1" applyProtection="1">
      <alignment horizontal="right"/>
    </xf>
    <xf numFmtId="164" fontId="2" fillId="7" borderId="0" xfId="1" applyFont="1" applyFill="1" applyBorder="1" applyAlignment="1" applyProtection="1">
      <alignment horizontal="right"/>
    </xf>
    <xf numFmtId="167" fontId="3" fillId="0" borderId="0" xfId="0" applyNumberFormat="1" applyFont="1"/>
    <xf numFmtId="164" fontId="1" fillId="5" borderId="0" xfId="1" applyFont="1" applyFill="1" applyBorder="1" applyAlignment="1" applyProtection="1">
      <alignment horizontal="right"/>
    </xf>
    <xf numFmtId="164" fontId="3" fillId="5" borderId="0" xfId="1" applyFont="1" applyFill="1" applyBorder="1" applyAlignment="1" applyProtection="1"/>
    <xf numFmtId="0" fontId="9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wrapText="1"/>
    </xf>
    <xf numFmtId="0" fontId="9" fillId="0" borderId="0" xfId="0" applyFont="1" applyAlignment="1">
      <alignment horizontal="left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/>
    <xf numFmtId="0" fontId="7" fillId="2" borderId="0" xfId="0" applyFont="1" applyFill="1" applyAlignment="1">
      <alignment horizontal="left" wrapText="1"/>
    </xf>
    <xf numFmtId="0" fontId="7" fillId="2" borderId="0" xfId="0" applyFont="1" applyFill="1"/>
    <xf numFmtId="4" fontId="7" fillId="2" borderId="0" xfId="0" applyNumberFormat="1" applyFont="1" applyFill="1"/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0" borderId="0" xfId="0" applyFont="1" applyAlignment="1">
      <alignment vertical="top"/>
    </xf>
    <xf numFmtId="0" fontId="7" fillId="0" borderId="0" xfId="0" applyFont="1" applyAlignment="1">
      <alignment wrapText="1"/>
    </xf>
    <xf numFmtId="4" fontId="7" fillId="0" borderId="0" xfId="0" applyNumberFormat="1" applyFo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168" fontId="4" fillId="3" borderId="0" xfId="1" applyNumberFormat="1" applyFont="1" applyFill="1" applyBorder="1" applyAlignment="1" applyProtection="1">
      <alignment horizontal="center"/>
    </xf>
    <xf numFmtId="169" fontId="2" fillId="9" borderId="0" xfId="1" applyNumberFormat="1" applyFont="1" applyFill="1" applyBorder="1" applyAlignment="1" applyProtection="1"/>
    <xf numFmtId="165" fontId="3" fillId="0" borderId="0" xfId="1" applyNumberFormat="1" applyFont="1" applyBorder="1" applyAlignment="1" applyProtection="1"/>
    <xf numFmtId="0" fontId="3" fillId="0" borderId="0" xfId="0" applyFont="1" applyAlignment="1">
      <alignment horizontal="left"/>
    </xf>
    <xf numFmtId="165" fontId="4" fillId="2" borderId="0" xfId="1" applyNumberFormat="1" applyFont="1" applyFill="1" applyBorder="1" applyAlignment="1" applyProtection="1"/>
    <xf numFmtId="165" fontId="3" fillId="0" borderId="0" xfId="1" applyNumberFormat="1" applyFont="1" applyBorder="1" applyAlignment="1" applyProtection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4" fillId="6" borderId="0" xfId="1" applyFont="1" applyFill="1" applyBorder="1" applyAlignment="1" applyProtection="1"/>
    <xf numFmtId="3" fontId="2" fillId="8" borderId="0" xfId="0" applyNumberFormat="1" applyFont="1" applyFill="1"/>
    <xf numFmtId="3" fontId="2" fillId="9" borderId="0" xfId="0" applyNumberFormat="1" applyFont="1" applyFill="1"/>
    <xf numFmtId="0" fontId="2" fillId="2" borderId="0" xfId="0" applyFont="1" applyFill="1" applyAlignment="1">
      <alignment horizontal="left"/>
    </xf>
    <xf numFmtId="165" fontId="2" fillId="2" borderId="0" xfId="1" applyNumberFormat="1" applyFont="1" applyFill="1" applyBorder="1" applyAlignment="1" applyProtection="1"/>
    <xf numFmtId="164" fontId="4" fillId="2" borderId="0" xfId="1" applyFont="1" applyFill="1" applyBorder="1" applyAlignment="1" applyProtection="1">
      <alignment horizontal="right"/>
    </xf>
    <xf numFmtId="164" fontId="4" fillId="2" borderId="0" xfId="1" applyFont="1" applyFill="1" applyBorder="1" applyAlignment="1" applyProtection="1"/>
    <xf numFmtId="170" fontId="2" fillId="0" borderId="0" xfId="0" applyNumberFormat="1" applyFont="1"/>
    <xf numFmtId="1" fontId="1" fillId="0" borderId="0" xfId="0" applyNumberFormat="1" applyFont="1"/>
    <xf numFmtId="170" fontId="2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4" borderId="0" xfId="0" applyFont="1" applyFill="1"/>
    <xf numFmtId="0" fontId="1" fillId="4" borderId="0" xfId="0" applyFont="1" applyFill="1" applyAlignment="1">
      <alignment horizontal="left"/>
    </xf>
    <xf numFmtId="164" fontId="1" fillId="4" borderId="0" xfId="1" applyFont="1" applyFill="1" applyBorder="1" applyAlignment="1" applyProtection="1"/>
    <xf numFmtId="3" fontId="1" fillId="4" borderId="0" xfId="0" applyNumberFormat="1" applyFont="1" applyFill="1"/>
    <xf numFmtId="0" fontId="2" fillId="10" borderId="0" xfId="0" applyFont="1" applyFill="1"/>
    <xf numFmtId="0" fontId="1" fillId="10" borderId="0" xfId="0" applyFont="1" applyFill="1" applyAlignment="1">
      <alignment horizontal="right"/>
    </xf>
    <xf numFmtId="0" fontId="1" fillId="10" borderId="0" xfId="0" applyFont="1" applyFill="1"/>
    <xf numFmtId="164" fontId="1" fillId="10" borderId="0" xfId="1" applyFont="1" applyFill="1" applyBorder="1" applyAlignment="1" applyProtection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3" fillId="0" borderId="0" xfId="1" applyFont="1" applyBorder="1" applyAlignment="1" applyProtection="1">
      <alignment horizontal="left"/>
    </xf>
    <xf numFmtId="164" fontId="1" fillId="0" borderId="0" xfId="1" applyFont="1" applyBorder="1" applyAlignment="1" applyProtection="1">
      <alignment horizontal="left"/>
    </xf>
    <xf numFmtId="170" fontId="3" fillId="0" borderId="0" xfId="0" applyNumberFormat="1" applyFont="1"/>
    <xf numFmtId="170" fontId="3" fillId="0" borderId="0" xfId="0" applyNumberFormat="1" applyFont="1" applyAlignment="1">
      <alignment horizontal="left"/>
    </xf>
    <xf numFmtId="170" fontId="3" fillId="5" borderId="0" xfId="0" applyNumberFormat="1" applyFont="1" applyFill="1"/>
    <xf numFmtId="170" fontId="1" fillId="5" borderId="0" xfId="0" applyNumberFormat="1" applyFont="1" applyFill="1"/>
    <xf numFmtId="170" fontId="1" fillId="0" borderId="0" xfId="0" applyNumberFormat="1" applyFont="1"/>
    <xf numFmtId="164" fontId="1" fillId="11" borderId="0" xfId="1" applyFont="1" applyFill="1" applyBorder="1" applyAlignment="1" applyProtection="1"/>
    <xf numFmtId="170" fontId="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164" fontId="2" fillId="0" borderId="0" xfId="1" applyFont="1" applyBorder="1" applyAlignment="1" applyProtection="1">
      <alignment horizontal="left"/>
    </xf>
    <xf numFmtId="164" fontId="4" fillId="0" borderId="0" xfId="1" applyFont="1" applyBorder="1" applyAlignment="1" applyProtection="1">
      <alignment horizontal="center"/>
    </xf>
    <xf numFmtId="4" fontId="1" fillId="0" borderId="0" xfId="0" applyNumberFormat="1" applyFont="1" applyAlignment="1">
      <alignment horizontal="righ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BDBCE"/>
      <rgbColor rgb="FF92D050"/>
      <rgbColor rgb="FFFFCC00"/>
      <rgbColor rgb="FFFF9900"/>
      <rgbColor rgb="FFED7D31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31"/>
  <sheetViews>
    <sheetView tabSelected="1" topLeftCell="A651" zoomScaleNormal="100" workbookViewId="0">
      <selection activeCell="K712" sqref="K712"/>
    </sheetView>
  </sheetViews>
  <sheetFormatPr defaultColWidth="8.54296875" defaultRowHeight="14.5" x14ac:dyDescent="0.35"/>
  <cols>
    <col min="4" max="4" width="49.08984375" customWidth="1"/>
    <col min="5" max="5" width="16" customWidth="1"/>
    <col min="6" max="6" width="16.1796875" customWidth="1"/>
    <col min="7" max="7" width="16.26953125" customWidth="1"/>
    <col min="8" max="8" width="16.453125" customWidth="1"/>
    <col min="9" max="10" width="7.81640625" customWidth="1"/>
  </cols>
  <sheetData>
    <row r="1" spans="1:13" x14ac:dyDescent="0.35">
      <c r="A1" s="10" t="s">
        <v>0</v>
      </c>
      <c r="B1" s="10"/>
      <c r="C1" s="10"/>
      <c r="D1" s="10"/>
      <c r="E1" s="10"/>
      <c r="F1" s="10"/>
      <c r="G1" s="10"/>
      <c r="H1" s="11"/>
      <c r="I1" s="12"/>
      <c r="J1" s="12"/>
    </row>
    <row r="2" spans="1:13" x14ac:dyDescent="0.35">
      <c r="A2" s="13"/>
      <c r="B2" s="13" t="s">
        <v>1</v>
      </c>
      <c r="C2" s="13"/>
      <c r="D2" s="13"/>
      <c r="E2" s="13"/>
      <c r="F2" s="13"/>
      <c r="G2" s="13"/>
      <c r="H2" s="12"/>
      <c r="I2" s="12"/>
      <c r="J2" s="12"/>
      <c r="K2" s="12"/>
      <c r="L2" s="12"/>
      <c r="M2" s="12"/>
    </row>
    <row r="3" spans="1:13" x14ac:dyDescent="0.35">
      <c r="A3" s="13" t="s">
        <v>2</v>
      </c>
      <c r="B3" s="13"/>
      <c r="C3" s="13"/>
      <c r="D3" s="13"/>
      <c r="E3" s="13"/>
      <c r="F3" s="13"/>
      <c r="G3" s="13"/>
      <c r="H3" s="12"/>
      <c r="I3" s="12"/>
      <c r="J3" s="12"/>
      <c r="K3" s="12"/>
      <c r="L3" s="12"/>
      <c r="M3" s="12"/>
    </row>
    <row r="4" spans="1:13" x14ac:dyDescent="0.35">
      <c r="A4" s="13" t="s">
        <v>415</v>
      </c>
      <c r="B4" s="13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</row>
    <row r="5" spans="1:13" x14ac:dyDescent="0.35">
      <c r="A5" s="12"/>
      <c r="B5" s="12"/>
      <c r="C5" s="12"/>
      <c r="D5" s="12"/>
      <c r="E5" s="12"/>
      <c r="F5" s="12"/>
      <c r="G5" s="12"/>
      <c r="H5" s="12"/>
      <c r="I5" s="14"/>
      <c r="J5" s="14"/>
      <c r="K5" s="14"/>
      <c r="L5" s="14"/>
      <c r="M5" s="14"/>
    </row>
    <row r="6" spans="1:13" x14ac:dyDescent="0.35">
      <c r="A6" s="12"/>
      <c r="B6" s="15"/>
      <c r="C6" s="15" t="s">
        <v>3</v>
      </c>
      <c r="D6" s="15"/>
      <c r="E6" s="15"/>
      <c r="F6" s="12"/>
      <c r="G6" s="12"/>
      <c r="H6" s="14"/>
      <c r="I6" s="12"/>
      <c r="J6" s="12"/>
      <c r="K6" s="12"/>
      <c r="L6" s="12"/>
      <c r="M6" s="12"/>
    </row>
    <row r="7" spans="1:13" x14ac:dyDescent="0.35">
      <c r="A7" s="12"/>
      <c r="B7" s="15"/>
      <c r="C7" s="15" t="s">
        <v>4</v>
      </c>
      <c r="D7" s="15"/>
      <c r="E7" s="15"/>
      <c r="F7" s="12"/>
      <c r="G7" s="12"/>
      <c r="H7" s="12"/>
      <c r="I7" s="12"/>
      <c r="J7" s="12"/>
      <c r="K7" s="12"/>
      <c r="L7" s="12"/>
      <c r="M7" s="12"/>
    </row>
    <row r="8" spans="1:13" x14ac:dyDescent="0.35">
      <c r="A8" s="16"/>
      <c r="B8" s="17"/>
      <c r="C8" s="16"/>
      <c r="D8" s="16"/>
      <c r="E8" s="16"/>
      <c r="F8" s="16"/>
      <c r="G8" s="16"/>
      <c r="H8" s="16"/>
      <c r="I8" s="12"/>
      <c r="J8" s="12"/>
      <c r="K8" s="12"/>
      <c r="L8" s="12"/>
      <c r="M8" s="12"/>
    </row>
    <row r="9" spans="1:13" x14ac:dyDescent="0.35">
      <c r="A9" s="16"/>
      <c r="B9" s="16"/>
      <c r="C9" s="16"/>
      <c r="D9" s="16"/>
      <c r="E9" s="16"/>
      <c r="F9" s="16"/>
      <c r="G9" s="16"/>
      <c r="H9" s="16"/>
      <c r="I9" s="12"/>
      <c r="J9" s="12"/>
      <c r="K9" s="12"/>
      <c r="L9" s="12"/>
      <c r="M9" s="12"/>
    </row>
    <row r="10" spans="1:13" x14ac:dyDescent="0.35">
      <c r="A10" s="15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35">
      <c r="A11" s="12"/>
      <c r="B11" s="12"/>
      <c r="C11" s="15" t="s">
        <v>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35">
      <c r="A13" s="12"/>
      <c r="B13" s="12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35">
      <c r="A14" s="12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35">
      <c r="A16" s="18"/>
      <c r="B16" s="18"/>
      <c r="C16" s="18"/>
      <c r="D16" s="18"/>
      <c r="E16" s="19" t="s">
        <v>9</v>
      </c>
      <c r="F16" s="19" t="s">
        <v>10</v>
      </c>
      <c r="G16" s="19" t="s">
        <v>11</v>
      </c>
      <c r="H16" s="19" t="s">
        <v>9</v>
      </c>
      <c r="I16" s="20"/>
      <c r="J16" s="14"/>
      <c r="K16" s="12"/>
      <c r="L16" s="12"/>
      <c r="M16" s="12"/>
    </row>
    <row r="17" spans="1:13" x14ac:dyDescent="0.35">
      <c r="A17" s="21"/>
      <c r="B17" s="21"/>
      <c r="C17" s="21"/>
      <c r="D17" s="21"/>
      <c r="E17" s="19">
        <v>2019</v>
      </c>
      <c r="F17" s="19">
        <v>2020</v>
      </c>
      <c r="G17" s="19">
        <v>2020</v>
      </c>
      <c r="H17" s="19">
        <v>2020</v>
      </c>
      <c r="I17" s="22" t="s">
        <v>12</v>
      </c>
      <c r="J17" s="22" t="s">
        <v>12</v>
      </c>
      <c r="K17" s="12"/>
      <c r="L17" s="12"/>
      <c r="M17" s="12"/>
    </row>
    <row r="18" spans="1:13" x14ac:dyDescent="0.35">
      <c r="A18" s="21"/>
      <c r="B18" s="21"/>
      <c r="C18" s="21"/>
      <c r="D18" s="21"/>
      <c r="E18" s="19">
        <v>1</v>
      </c>
      <c r="F18" s="19">
        <v>2</v>
      </c>
      <c r="G18" s="19">
        <v>3</v>
      </c>
      <c r="H18" s="23">
        <v>4</v>
      </c>
      <c r="I18" s="22" t="s">
        <v>13</v>
      </c>
      <c r="J18" s="22" t="s">
        <v>14</v>
      </c>
      <c r="K18" s="12"/>
      <c r="L18" s="12"/>
      <c r="M18" s="12"/>
    </row>
    <row r="19" spans="1:13" x14ac:dyDescent="0.35">
      <c r="A19" s="21" t="s">
        <v>15</v>
      </c>
      <c r="B19" s="21"/>
      <c r="C19" s="21"/>
      <c r="D19" s="21"/>
      <c r="E19" s="24"/>
      <c r="F19" s="25"/>
      <c r="G19" s="25"/>
      <c r="H19" s="24"/>
      <c r="I19" s="15"/>
      <c r="J19" s="15"/>
      <c r="K19" s="12"/>
      <c r="L19" s="12"/>
      <c r="M19" s="12"/>
    </row>
    <row r="20" spans="1:13" x14ac:dyDescent="0.35">
      <c r="A20" s="26"/>
      <c r="B20" s="26" t="s">
        <v>16</v>
      </c>
      <c r="C20" s="26"/>
      <c r="D20" s="26"/>
      <c r="E20" s="27">
        <f>E161</f>
        <v>11784619</v>
      </c>
      <c r="F20" s="27">
        <f>F161</f>
        <v>16305496</v>
      </c>
      <c r="G20" s="27">
        <f>G161</f>
        <v>10295500</v>
      </c>
      <c r="H20" s="27">
        <f>H161</f>
        <v>11207194</v>
      </c>
      <c r="I20" s="28">
        <f>H20*100/E20</f>
        <v>95.100181007124633</v>
      </c>
      <c r="J20" s="28">
        <f>H20*100/F20</f>
        <v>68.732616290850643</v>
      </c>
      <c r="K20" s="12"/>
      <c r="L20" s="12"/>
      <c r="M20" s="12"/>
    </row>
    <row r="21" spans="1:13" x14ac:dyDescent="0.35">
      <c r="A21" s="26"/>
      <c r="B21" s="26" t="s">
        <v>17</v>
      </c>
      <c r="C21" s="26"/>
      <c r="D21" s="26"/>
      <c r="E21" s="27">
        <f>E207</f>
        <v>2492</v>
      </c>
      <c r="F21" s="27">
        <f>F207</f>
        <v>100000</v>
      </c>
      <c r="G21" s="27">
        <f>G207</f>
        <v>35000</v>
      </c>
      <c r="H21" s="27">
        <f>H207</f>
        <v>34166</v>
      </c>
      <c r="I21" s="28"/>
      <c r="J21" s="28">
        <f>H21*100/F21</f>
        <v>34.165999999999997</v>
      </c>
      <c r="K21" s="12"/>
      <c r="L21" s="12"/>
      <c r="M21" s="12"/>
    </row>
    <row r="22" spans="1:13" x14ac:dyDescent="0.35">
      <c r="A22" s="29"/>
      <c r="B22" s="29"/>
      <c r="C22" s="29"/>
      <c r="D22" s="29" t="s">
        <v>18</v>
      </c>
      <c r="E22" s="30">
        <f>E20+E21</f>
        <v>11787111</v>
      </c>
      <c r="F22" s="30">
        <f>F20+F21</f>
        <v>16405496</v>
      </c>
      <c r="G22" s="30">
        <f>G20+G21</f>
        <v>10330500</v>
      </c>
      <c r="H22" s="30">
        <f>H20+H21</f>
        <v>11241360</v>
      </c>
      <c r="I22" s="31"/>
      <c r="J22" s="31"/>
      <c r="K22" s="12"/>
      <c r="L22" s="12"/>
      <c r="M22" s="12"/>
    </row>
    <row r="23" spans="1:13" x14ac:dyDescent="0.35">
      <c r="A23" s="26"/>
      <c r="B23" s="26" t="s">
        <v>19</v>
      </c>
      <c r="C23" s="26"/>
      <c r="D23" s="26"/>
      <c r="E23" s="32">
        <f>E57</f>
        <v>7034144</v>
      </c>
      <c r="F23" s="32">
        <f>F57</f>
        <v>7346906</v>
      </c>
      <c r="G23" s="32">
        <f>G57</f>
        <v>7042100</v>
      </c>
      <c r="H23" s="32">
        <f>H57</f>
        <v>7568142</v>
      </c>
      <c r="I23" s="28">
        <f>H23*100/E23</f>
        <v>107.59151362269525</v>
      </c>
      <c r="J23" s="28">
        <f>H23*100/F23</f>
        <v>103.01128121143785</v>
      </c>
      <c r="K23" s="12"/>
      <c r="L23" s="12"/>
      <c r="M23" s="12"/>
    </row>
    <row r="24" spans="1:13" x14ac:dyDescent="0.35">
      <c r="A24" s="26"/>
      <c r="B24" s="26" t="s">
        <v>20</v>
      </c>
      <c r="C24" s="26"/>
      <c r="D24" s="26"/>
      <c r="E24" s="32">
        <f>E125</f>
        <v>4650191</v>
      </c>
      <c r="F24" s="32">
        <f>F125</f>
        <v>10599590</v>
      </c>
      <c r="G24" s="32">
        <f>G125</f>
        <v>1935000</v>
      </c>
      <c r="H24" s="32">
        <f>H125</f>
        <v>4809885</v>
      </c>
      <c r="I24" s="28">
        <f>H24*100/E24</f>
        <v>103.43413851172996</v>
      </c>
      <c r="J24" s="28">
        <f>H24*100/F24</f>
        <v>45.378028772811021</v>
      </c>
      <c r="K24" s="12"/>
      <c r="L24" s="12"/>
      <c r="M24" s="12"/>
    </row>
    <row r="25" spans="1:13" x14ac:dyDescent="0.35">
      <c r="A25" s="29"/>
      <c r="B25" s="29"/>
      <c r="C25" s="29"/>
      <c r="D25" s="29" t="s">
        <v>21</v>
      </c>
      <c r="E25" s="33">
        <f>E23+E24</f>
        <v>11684335</v>
      </c>
      <c r="F25" s="33">
        <f>F23+F24</f>
        <v>17946496</v>
      </c>
      <c r="G25" s="33">
        <f>G23+G24</f>
        <v>8977100</v>
      </c>
      <c r="H25" s="33">
        <f>H23+H24</f>
        <v>12378027</v>
      </c>
      <c r="I25" s="28">
        <f>H25*100/E25</f>
        <v>105.93694035646872</v>
      </c>
      <c r="J25" s="28">
        <f>H25*100/F25</f>
        <v>68.971831604342157</v>
      </c>
      <c r="K25" s="12"/>
      <c r="L25" s="12"/>
      <c r="M25" s="12"/>
    </row>
    <row r="26" spans="1:13" x14ac:dyDescent="0.35">
      <c r="A26" s="29"/>
      <c r="B26" s="29" t="s">
        <v>22</v>
      </c>
      <c r="C26" s="29"/>
      <c r="D26" s="29"/>
      <c r="E26" s="34">
        <f>E22-E25</f>
        <v>102776</v>
      </c>
      <c r="F26" s="34">
        <f>F22-F25</f>
        <v>-1541000</v>
      </c>
      <c r="G26" s="34">
        <f>G22-G25</f>
        <v>1353400</v>
      </c>
      <c r="H26" s="34">
        <f>H22-H25</f>
        <v>-1136667</v>
      </c>
      <c r="I26" s="31">
        <v>0</v>
      </c>
      <c r="J26" s="31"/>
      <c r="K26" s="12"/>
      <c r="L26" s="12"/>
      <c r="M26" s="12"/>
    </row>
    <row r="27" spans="1:13" x14ac:dyDescent="0.35">
      <c r="A27" s="21"/>
      <c r="B27" s="21"/>
      <c r="C27" s="21"/>
      <c r="D27" s="21"/>
      <c r="E27" s="35"/>
      <c r="F27" s="35"/>
      <c r="G27" s="35"/>
      <c r="H27" s="35"/>
      <c r="I27" s="36"/>
      <c r="J27" s="36"/>
      <c r="K27" s="12"/>
      <c r="L27" s="12"/>
      <c r="M27" s="12"/>
    </row>
    <row r="28" spans="1:13" x14ac:dyDescent="0.35">
      <c r="A28" s="21" t="s">
        <v>23</v>
      </c>
      <c r="B28" s="21"/>
      <c r="C28" s="21"/>
      <c r="D28" s="21"/>
      <c r="E28" s="35"/>
      <c r="F28" s="35"/>
      <c r="G28" s="35"/>
      <c r="H28" s="35"/>
      <c r="I28" s="36"/>
      <c r="J28" s="36"/>
      <c r="K28" s="12"/>
      <c r="L28" s="12"/>
      <c r="M28" s="12"/>
    </row>
    <row r="29" spans="1:13" x14ac:dyDescent="0.35">
      <c r="A29" s="26"/>
      <c r="B29" s="26" t="s">
        <v>24</v>
      </c>
      <c r="C29" s="26"/>
      <c r="D29" s="26"/>
      <c r="E29" s="37">
        <f>E216</f>
        <v>1272537</v>
      </c>
      <c r="F29" s="37">
        <f>F216</f>
        <v>3051000</v>
      </c>
      <c r="G29" s="37">
        <f>G216</f>
        <v>600000</v>
      </c>
      <c r="H29" s="37">
        <f>H216</f>
        <v>0</v>
      </c>
      <c r="I29" s="28"/>
      <c r="J29" s="28">
        <f>H29*100/F29</f>
        <v>0</v>
      </c>
      <c r="K29" s="12"/>
      <c r="L29" s="12"/>
      <c r="M29" s="12"/>
    </row>
    <row r="30" spans="1:13" x14ac:dyDescent="0.35">
      <c r="A30" s="26"/>
      <c r="B30" s="26" t="s">
        <v>25</v>
      </c>
      <c r="C30" s="26"/>
      <c r="D30" s="26"/>
      <c r="E30" s="32">
        <f>E144</f>
        <v>960048</v>
      </c>
      <c r="F30" s="32">
        <f>F144</f>
        <v>3000000</v>
      </c>
      <c r="G30" s="32">
        <f>G144</f>
        <v>350000</v>
      </c>
      <c r="H30" s="32">
        <f>H144</f>
        <v>356196</v>
      </c>
      <c r="I30" s="28">
        <f>H30*100/E30</f>
        <v>37.101894905254738</v>
      </c>
      <c r="J30" s="28">
        <f>H30*100/F30</f>
        <v>11.873200000000001</v>
      </c>
      <c r="K30" s="12"/>
      <c r="L30" s="12"/>
      <c r="M30" s="12"/>
    </row>
    <row r="31" spans="1:13" x14ac:dyDescent="0.35">
      <c r="A31" s="29"/>
      <c r="B31" s="29" t="s">
        <v>26</v>
      </c>
      <c r="C31" s="29"/>
      <c r="D31" s="29"/>
      <c r="E31" s="34">
        <f>E29-E30</f>
        <v>312489</v>
      </c>
      <c r="F31" s="34">
        <f>F29-F30</f>
        <v>51000</v>
      </c>
      <c r="G31" s="34">
        <f>G29-G30</f>
        <v>250000</v>
      </c>
      <c r="H31" s="34">
        <f>H29-H30</f>
        <v>-356196</v>
      </c>
      <c r="I31" s="34"/>
      <c r="J31" s="34"/>
      <c r="K31" s="12"/>
      <c r="L31" s="12"/>
      <c r="M31" s="12"/>
    </row>
    <row r="32" spans="1:13" x14ac:dyDescent="0.35">
      <c r="A32" s="21"/>
      <c r="B32" s="21"/>
      <c r="C32" s="21"/>
      <c r="D32" s="21"/>
      <c r="E32" s="24"/>
      <c r="F32" s="24"/>
      <c r="G32" s="24"/>
      <c r="H32" s="24"/>
      <c r="I32" s="24"/>
      <c r="J32" s="24"/>
      <c r="K32" s="12"/>
      <c r="L32" s="12"/>
      <c r="M32" s="12"/>
    </row>
    <row r="33" spans="1:13" x14ac:dyDescent="0.35">
      <c r="A33" s="21"/>
      <c r="B33" s="21"/>
      <c r="C33" s="21"/>
      <c r="D33" s="21"/>
      <c r="E33" s="35"/>
      <c r="F33" s="15"/>
      <c r="G33" s="15"/>
      <c r="H33" s="35"/>
      <c r="I33" s="36"/>
      <c r="J33" s="36"/>
      <c r="K33" s="12"/>
      <c r="L33" s="12"/>
      <c r="M33" s="12"/>
    </row>
    <row r="34" spans="1:13" x14ac:dyDescent="0.35">
      <c r="A34" s="21" t="s">
        <v>27</v>
      </c>
      <c r="B34" s="21"/>
      <c r="C34" s="21"/>
      <c r="D34" s="21"/>
      <c r="E34" s="35"/>
      <c r="F34" s="38"/>
      <c r="G34" s="38"/>
      <c r="H34" s="35"/>
      <c r="I34" s="36"/>
      <c r="J34" s="36"/>
      <c r="K34" s="12"/>
      <c r="L34" s="12"/>
      <c r="M34" s="12"/>
    </row>
    <row r="35" spans="1:13" x14ac:dyDescent="0.35">
      <c r="A35" s="26"/>
      <c r="B35" s="26" t="s">
        <v>28</v>
      </c>
      <c r="C35" s="26"/>
      <c r="D35" s="26"/>
      <c r="E35" s="32"/>
      <c r="F35" s="39"/>
      <c r="G35" s="39"/>
      <c r="H35" s="32"/>
      <c r="I35" s="40"/>
      <c r="J35" s="27"/>
      <c r="K35" s="12"/>
      <c r="L35" s="12"/>
      <c r="M35" s="12"/>
    </row>
    <row r="36" spans="1:13" x14ac:dyDescent="0.35">
      <c r="A36" s="26"/>
      <c r="B36" s="26" t="s">
        <v>29</v>
      </c>
      <c r="C36" s="26"/>
      <c r="D36" s="26"/>
      <c r="E36" s="27"/>
      <c r="F36" s="27">
        <f>L36-L36-L36</f>
        <v>0</v>
      </c>
      <c r="G36" s="27">
        <f>M36-M36-M36</f>
        <v>0</v>
      </c>
      <c r="H36" s="27">
        <f>M36-M36-M36</f>
        <v>0</v>
      </c>
      <c r="I36" s="40"/>
      <c r="J36" s="27"/>
      <c r="K36" s="41"/>
      <c r="L36" s="12"/>
      <c r="M36" s="12"/>
    </row>
    <row r="37" spans="1:13" x14ac:dyDescent="0.35">
      <c r="A37" s="21"/>
      <c r="B37" s="21"/>
      <c r="C37" s="21"/>
      <c r="D37" s="21"/>
      <c r="E37" s="24"/>
      <c r="F37" s="24"/>
      <c r="G37" s="24"/>
      <c r="H37" s="24"/>
      <c r="I37" s="36"/>
      <c r="J37" s="24"/>
      <c r="K37" s="12"/>
      <c r="L37" s="12"/>
      <c r="M37" s="12"/>
    </row>
    <row r="38" spans="1:13" x14ac:dyDescent="0.35">
      <c r="A38" s="29" t="s">
        <v>30</v>
      </c>
      <c r="B38" s="29"/>
      <c r="C38" s="29"/>
      <c r="D38" s="29"/>
      <c r="E38" s="34">
        <f>E26+E31+E36</f>
        <v>415265</v>
      </c>
      <c r="F38" s="34">
        <f>F26+F31+F36</f>
        <v>-1490000</v>
      </c>
      <c r="G38" s="34">
        <f>G26+G31+G36</f>
        <v>1603400</v>
      </c>
      <c r="H38" s="34">
        <f>H26+H31+H36</f>
        <v>-1492863</v>
      </c>
      <c r="I38" s="42"/>
      <c r="J38" s="34"/>
      <c r="K38" s="12"/>
      <c r="L38" s="12"/>
      <c r="M38" s="12"/>
    </row>
    <row r="39" spans="1:13" x14ac:dyDescent="0.35">
      <c r="A39" s="29" t="s">
        <v>31</v>
      </c>
      <c r="B39" s="29"/>
      <c r="C39" s="29"/>
      <c r="D39" s="29"/>
      <c r="E39" s="34"/>
      <c r="F39" s="34"/>
      <c r="G39" s="34"/>
      <c r="H39" s="34"/>
      <c r="I39" s="42"/>
      <c r="J39" s="34"/>
      <c r="K39" s="12"/>
      <c r="L39" s="12"/>
      <c r="M39" s="12"/>
    </row>
    <row r="40" spans="1:13" x14ac:dyDescent="0.35">
      <c r="A40" s="21"/>
      <c r="B40" s="21"/>
      <c r="C40" s="21"/>
      <c r="D40" s="21"/>
      <c r="E40" s="24"/>
      <c r="F40" s="24"/>
      <c r="G40" s="24"/>
      <c r="H40" s="24"/>
      <c r="I40" s="36"/>
      <c r="J40" s="24"/>
      <c r="K40" s="12"/>
      <c r="L40" s="12"/>
      <c r="M40" s="12"/>
    </row>
    <row r="41" spans="1:13" x14ac:dyDescent="0.35">
      <c r="A41" s="21"/>
      <c r="B41" s="21"/>
      <c r="C41" s="21"/>
      <c r="D41" s="21"/>
      <c r="E41" s="24"/>
      <c r="F41" s="24"/>
      <c r="G41" s="24"/>
      <c r="H41" s="24"/>
      <c r="I41" s="36"/>
      <c r="J41" s="24"/>
      <c r="K41" s="12"/>
      <c r="L41" s="12"/>
      <c r="M41" s="12"/>
    </row>
    <row r="42" spans="1:13" x14ac:dyDescent="0.35">
      <c r="A42" s="16"/>
      <c r="B42" s="16"/>
      <c r="C42" s="16"/>
      <c r="D42" s="16"/>
      <c r="E42" s="16"/>
      <c r="F42" s="43"/>
      <c r="G42" s="43"/>
      <c r="H42" s="44"/>
      <c r="I42" s="12"/>
      <c r="J42" s="15"/>
      <c r="K42" s="12"/>
      <c r="L42" s="12"/>
      <c r="M42" s="12"/>
    </row>
    <row r="43" spans="1:13" ht="14.5" customHeight="1" x14ac:dyDescent="0.35">
      <c r="A43" s="45"/>
      <c r="B43" s="46"/>
      <c r="C43" s="9" t="s">
        <v>32</v>
      </c>
      <c r="D43" s="9"/>
      <c r="E43" s="47"/>
      <c r="F43" s="48"/>
      <c r="G43" s="48"/>
      <c r="H43" s="49"/>
      <c r="I43" s="46"/>
      <c r="J43" s="46"/>
      <c r="K43" s="46"/>
      <c r="L43" s="46"/>
      <c r="M43" s="12"/>
    </row>
    <row r="44" spans="1:13" x14ac:dyDescent="0.35">
      <c r="A44" s="50" t="s">
        <v>33</v>
      </c>
      <c r="D44" s="51"/>
      <c r="E44" s="52"/>
      <c r="F44" s="49"/>
      <c r="G44" s="49"/>
      <c r="H44" s="49"/>
      <c r="I44" s="46"/>
      <c r="J44" s="46"/>
      <c r="K44" s="46"/>
      <c r="L44" s="46"/>
      <c r="M44" s="12"/>
    </row>
    <row r="45" spans="1:13" x14ac:dyDescent="0.35">
      <c r="A45" s="50"/>
      <c r="D45" s="51"/>
      <c r="E45" s="52"/>
      <c r="F45" s="49"/>
      <c r="G45" s="49"/>
      <c r="H45" s="49"/>
      <c r="I45" s="46"/>
      <c r="J45" s="46"/>
      <c r="K45" s="46"/>
      <c r="L45" s="46"/>
      <c r="M45" s="12"/>
    </row>
    <row r="46" spans="1:13" x14ac:dyDescent="0.35">
      <c r="A46" s="50"/>
      <c r="B46" t="s">
        <v>34</v>
      </c>
      <c r="K46" s="46"/>
      <c r="L46" s="46"/>
      <c r="M46" s="12"/>
    </row>
    <row r="47" spans="1:13" x14ac:dyDescent="0.35">
      <c r="A47" t="s">
        <v>35</v>
      </c>
      <c r="I47" s="46"/>
      <c r="K47" s="46"/>
      <c r="L47" s="46"/>
      <c r="M47" s="12"/>
    </row>
    <row r="48" spans="1:13" x14ac:dyDescent="0.35">
      <c r="E48" s="53"/>
      <c r="K48" s="46"/>
      <c r="L48" s="46"/>
      <c r="M48" s="12"/>
    </row>
    <row r="49" spans="1:13" x14ac:dyDescent="0.35">
      <c r="A49" s="50"/>
      <c r="B49" s="50" t="s">
        <v>36</v>
      </c>
      <c r="D49" s="51"/>
      <c r="E49" s="52"/>
      <c r="F49" s="52"/>
      <c r="G49" s="52"/>
      <c r="H49" s="52"/>
      <c r="K49" s="46"/>
      <c r="L49" s="46"/>
      <c r="M49" s="12"/>
    </row>
    <row r="50" spans="1:13" x14ac:dyDescent="0.35">
      <c r="A50" s="54"/>
      <c r="B50" s="54"/>
      <c r="C50" s="54"/>
      <c r="D50" s="54"/>
      <c r="E50" s="54"/>
      <c r="F50" s="55"/>
      <c r="G50" s="55"/>
      <c r="H50" s="44"/>
      <c r="I50" s="12"/>
      <c r="J50" s="15"/>
      <c r="K50" s="12"/>
      <c r="L50" s="12"/>
      <c r="M50" s="12"/>
    </row>
    <row r="51" spans="1:13" x14ac:dyDescent="0.35">
      <c r="A51" s="26" t="s">
        <v>37</v>
      </c>
      <c r="B51" s="26"/>
      <c r="C51" s="26"/>
      <c r="D51" s="26"/>
      <c r="E51" s="19" t="s">
        <v>9</v>
      </c>
      <c r="F51" s="19" t="s">
        <v>10</v>
      </c>
      <c r="G51" s="19" t="s">
        <v>11</v>
      </c>
      <c r="H51" s="19" t="s">
        <v>9</v>
      </c>
      <c r="I51" s="26"/>
      <c r="J51" s="26"/>
      <c r="K51" s="12"/>
      <c r="L51" s="12"/>
      <c r="M51" s="12"/>
    </row>
    <row r="52" spans="1:13" x14ac:dyDescent="0.35">
      <c r="A52" s="26" t="s">
        <v>38</v>
      </c>
      <c r="B52" s="56"/>
      <c r="C52" s="56"/>
      <c r="D52" s="56"/>
      <c r="E52" s="19">
        <v>2019</v>
      </c>
      <c r="F52" s="19">
        <v>2020</v>
      </c>
      <c r="G52" s="19">
        <v>2020</v>
      </c>
      <c r="H52" s="19">
        <v>2020</v>
      </c>
      <c r="I52" s="19" t="s">
        <v>39</v>
      </c>
      <c r="J52" s="19" t="s">
        <v>39</v>
      </c>
      <c r="K52" s="12"/>
      <c r="L52" s="12"/>
      <c r="M52" s="12"/>
    </row>
    <row r="53" spans="1:13" x14ac:dyDescent="0.35">
      <c r="A53" s="26" t="s">
        <v>40</v>
      </c>
      <c r="B53" s="19"/>
      <c r="C53" s="19" t="s">
        <v>41</v>
      </c>
      <c r="D53" s="56"/>
      <c r="E53" s="19">
        <v>1</v>
      </c>
      <c r="F53" s="19">
        <v>2</v>
      </c>
      <c r="G53" s="19">
        <v>3</v>
      </c>
      <c r="H53" s="23">
        <v>4</v>
      </c>
      <c r="I53" s="19" t="s">
        <v>42</v>
      </c>
      <c r="J53" s="19" t="s">
        <v>43</v>
      </c>
      <c r="K53" s="12"/>
      <c r="L53" s="12"/>
      <c r="M53" s="12"/>
    </row>
    <row r="54" spans="1:13" x14ac:dyDescent="0.35">
      <c r="A54" s="26" t="s">
        <v>44</v>
      </c>
      <c r="B54" s="26"/>
      <c r="C54" s="26"/>
      <c r="D54" s="26"/>
      <c r="E54" s="19"/>
      <c r="F54" s="19"/>
      <c r="G54" s="19"/>
      <c r="H54" s="23"/>
      <c r="I54" s="19"/>
      <c r="J54" s="19"/>
      <c r="K54" s="12"/>
      <c r="L54" s="12"/>
      <c r="M54" s="12"/>
    </row>
    <row r="55" spans="1:13" x14ac:dyDescent="0.35">
      <c r="A55" s="57"/>
      <c r="B55" s="57"/>
      <c r="C55" s="58">
        <v>1</v>
      </c>
      <c r="D55" s="57"/>
      <c r="E55" s="58"/>
      <c r="F55" s="58"/>
      <c r="G55" s="58"/>
      <c r="H55" s="59"/>
      <c r="I55" s="60">
        <v>5</v>
      </c>
      <c r="J55" s="22">
        <v>6</v>
      </c>
      <c r="K55" s="12"/>
      <c r="L55" s="12"/>
      <c r="M55" s="12"/>
    </row>
    <row r="56" spans="1:13" x14ac:dyDescent="0.35">
      <c r="A56" s="61"/>
      <c r="B56" s="61" t="s">
        <v>45</v>
      </c>
      <c r="C56" s="61"/>
      <c r="D56" s="62"/>
      <c r="E56" s="63">
        <f>E57+E125+E144</f>
        <v>12644383</v>
      </c>
      <c r="F56" s="63">
        <f>F57+F125+F144</f>
        <v>20946496</v>
      </c>
      <c r="G56" s="63">
        <f>G57+G125+G144</f>
        <v>9327100</v>
      </c>
      <c r="H56" s="63">
        <f>H57+H125+H144</f>
        <v>12734223</v>
      </c>
      <c r="I56" s="64">
        <f>H56*100/E56</f>
        <v>100.71051311875004</v>
      </c>
      <c r="J56" s="64">
        <f>H56*100/F56</f>
        <v>60.794048799379141</v>
      </c>
      <c r="K56" s="12"/>
      <c r="L56" s="12"/>
      <c r="M56" s="12"/>
    </row>
    <row r="57" spans="1:13" x14ac:dyDescent="0.35">
      <c r="A57" s="65">
        <v>3</v>
      </c>
      <c r="B57" s="65"/>
      <c r="C57" s="65" t="s">
        <v>19</v>
      </c>
      <c r="D57" s="66"/>
      <c r="E57" s="67">
        <f>E58+E66+E90+E97+E102+E110+E117</f>
        <v>7034144</v>
      </c>
      <c r="F57" s="67">
        <f>F58+F66+F90+F97+F102+F110+F117</f>
        <v>7346906</v>
      </c>
      <c r="G57" s="68">
        <f>G58+G66+G90+G97+G102+G110+G117</f>
        <v>7042100</v>
      </c>
      <c r="H57" s="67">
        <f>H58+H66+H90+H97+H102+H110+H117</f>
        <v>7568142</v>
      </c>
      <c r="I57" s="69">
        <f>H57*100/E57</f>
        <v>107.59151362269525</v>
      </c>
      <c r="J57" s="69">
        <f>H57*100/F57</f>
        <v>103.01128121143785</v>
      </c>
      <c r="K57" s="12"/>
      <c r="L57" s="12"/>
      <c r="M57" s="12"/>
    </row>
    <row r="58" spans="1:13" x14ac:dyDescent="0.35">
      <c r="A58" s="70"/>
      <c r="B58" s="71">
        <v>31</v>
      </c>
      <c r="C58" s="70" t="s">
        <v>46</v>
      </c>
      <c r="D58" s="72"/>
      <c r="E58" s="73">
        <f>E59+E61+E63</f>
        <v>1806911</v>
      </c>
      <c r="F58" s="73">
        <f>F59+F61+F63</f>
        <v>1140000</v>
      </c>
      <c r="G58" s="73">
        <f>G59+G61+G63</f>
        <v>1745000</v>
      </c>
      <c r="H58" s="73">
        <f>H59+H61+H63</f>
        <v>1768840</v>
      </c>
      <c r="I58" s="74">
        <f>H58*100/E58</f>
        <v>97.89303402325848</v>
      </c>
      <c r="J58" s="74">
        <f>H58*100/F58</f>
        <v>155.16140350877194</v>
      </c>
      <c r="K58" s="12"/>
      <c r="L58" s="12"/>
      <c r="M58" s="12"/>
    </row>
    <row r="59" spans="1:13" x14ac:dyDescent="0.35">
      <c r="A59" s="70"/>
      <c r="B59" s="75">
        <v>311</v>
      </c>
      <c r="C59" s="70" t="s">
        <v>47</v>
      </c>
      <c r="D59" s="72"/>
      <c r="E59" s="73">
        <f>E60</f>
        <v>1280172</v>
      </c>
      <c r="F59" s="73">
        <f>F60</f>
        <v>900000</v>
      </c>
      <c r="G59" s="73">
        <f>G60</f>
        <v>1384000</v>
      </c>
      <c r="H59" s="73">
        <f>H60</f>
        <v>1385544</v>
      </c>
      <c r="I59" s="74">
        <f>H59*100/E59</f>
        <v>108.23108144843037</v>
      </c>
      <c r="J59" s="74">
        <f>H59*100/F59</f>
        <v>153.94933333333333</v>
      </c>
      <c r="K59" s="12"/>
      <c r="L59" s="12"/>
      <c r="M59" s="12"/>
    </row>
    <row r="60" spans="1:13" x14ac:dyDescent="0.35">
      <c r="A60" s="12"/>
      <c r="B60" s="12">
        <v>3111</v>
      </c>
      <c r="C60" s="12" t="s">
        <v>47</v>
      </c>
      <c r="D60" s="76"/>
      <c r="E60" s="77">
        <v>1280172</v>
      </c>
      <c r="F60" s="77">
        <v>900000</v>
      </c>
      <c r="G60" s="78">
        <v>1384000</v>
      </c>
      <c r="H60" s="77">
        <v>1385544</v>
      </c>
      <c r="I60" s="12"/>
      <c r="J60" s="15"/>
      <c r="K60" s="12"/>
      <c r="L60" s="12"/>
      <c r="M60" s="12"/>
    </row>
    <row r="61" spans="1:13" x14ac:dyDescent="0.35">
      <c r="A61" s="70"/>
      <c r="B61" s="75">
        <v>312</v>
      </c>
      <c r="C61" s="70" t="s">
        <v>48</v>
      </c>
      <c r="D61" s="72"/>
      <c r="E61" s="79">
        <f>E62</f>
        <v>280017</v>
      </c>
      <c r="F61" s="79">
        <f>F62</f>
        <v>35500</v>
      </c>
      <c r="G61" s="79">
        <f>G62</f>
        <v>133000</v>
      </c>
      <c r="H61" s="79">
        <f>H62</f>
        <v>154682</v>
      </c>
      <c r="I61" s="80">
        <v>0</v>
      </c>
      <c r="J61" s="80"/>
      <c r="K61" s="12"/>
      <c r="L61" s="12"/>
      <c r="M61" s="12"/>
    </row>
    <row r="62" spans="1:13" x14ac:dyDescent="0.35">
      <c r="A62" s="12"/>
      <c r="B62" s="12">
        <v>3121</v>
      </c>
      <c r="C62" s="12" t="s">
        <v>48</v>
      </c>
      <c r="D62" s="76"/>
      <c r="E62" s="81">
        <v>280017</v>
      </c>
      <c r="F62" s="81">
        <v>35500</v>
      </c>
      <c r="G62" s="78">
        <v>133000</v>
      </c>
      <c r="H62" s="81">
        <v>154682</v>
      </c>
      <c r="I62" s="82">
        <v>0</v>
      </c>
      <c r="J62" s="25"/>
      <c r="K62" s="12"/>
      <c r="L62" s="12"/>
      <c r="M62" s="12"/>
    </row>
    <row r="63" spans="1:13" x14ac:dyDescent="0.35">
      <c r="A63" s="70"/>
      <c r="B63" s="75">
        <v>313</v>
      </c>
      <c r="C63" s="70" t="s">
        <v>49</v>
      </c>
      <c r="D63" s="72"/>
      <c r="E63" s="73">
        <f>E64+E65</f>
        <v>246722</v>
      </c>
      <c r="F63" s="73">
        <f>F64+F65</f>
        <v>204500</v>
      </c>
      <c r="G63" s="73">
        <f>G64+G65</f>
        <v>228000</v>
      </c>
      <c r="H63" s="73">
        <f>H64+H65</f>
        <v>228614</v>
      </c>
      <c r="I63" s="74">
        <f>H63*100/E63</f>
        <v>92.660565332641596</v>
      </c>
      <c r="J63" s="74">
        <f>H63*100/F63</f>
        <v>111.7916870415648</v>
      </c>
      <c r="K63" s="12"/>
      <c r="L63" s="12"/>
      <c r="M63" s="12"/>
    </row>
    <row r="64" spans="1:13" x14ac:dyDescent="0.35">
      <c r="A64" s="12"/>
      <c r="B64" s="12">
        <v>3132</v>
      </c>
      <c r="C64" s="12" t="s">
        <v>50</v>
      </c>
      <c r="D64" s="76"/>
      <c r="E64" s="77">
        <v>246722</v>
      </c>
      <c r="F64" s="77">
        <v>204500</v>
      </c>
      <c r="G64" s="78">
        <v>228000</v>
      </c>
      <c r="H64" s="77">
        <v>228614</v>
      </c>
      <c r="I64" s="12"/>
      <c r="J64" s="15"/>
      <c r="K64" s="12"/>
      <c r="L64" s="12"/>
      <c r="M64" s="12"/>
    </row>
    <row r="65" spans="1:13" x14ac:dyDescent="0.35">
      <c r="A65" s="12"/>
      <c r="B65" s="12">
        <v>3133</v>
      </c>
      <c r="C65" s="12" t="s">
        <v>51</v>
      </c>
      <c r="D65" s="76"/>
      <c r="E65" s="77">
        <v>0</v>
      </c>
      <c r="F65" s="77">
        <v>0</v>
      </c>
      <c r="G65" s="78"/>
      <c r="H65" s="77">
        <v>0</v>
      </c>
      <c r="I65" s="12"/>
      <c r="J65" s="15"/>
      <c r="K65" s="12"/>
      <c r="L65" s="12"/>
      <c r="M65" s="12"/>
    </row>
    <row r="66" spans="1:13" x14ac:dyDescent="0.35">
      <c r="A66" s="70"/>
      <c r="B66" s="71">
        <v>32</v>
      </c>
      <c r="C66" s="70" t="s">
        <v>52</v>
      </c>
      <c r="D66" s="72"/>
      <c r="E66" s="73">
        <f>E67+E71+E77+E85</f>
        <v>3809604</v>
      </c>
      <c r="F66" s="73">
        <f>F67+F71+F77+F85</f>
        <v>3493406</v>
      </c>
      <c r="G66" s="73">
        <f>G67+G71+G77+G85</f>
        <v>3494000</v>
      </c>
      <c r="H66" s="73">
        <f>H67+H71+H77+H85</f>
        <v>3959768</v>
      </c>
      <c r="I66" s="74">
        <f>H66*100/E66</f>
        <v>103.94172202675134</v>
      </c>
      <c r="J66" s="74">
        <f>H66*100/F66</f>
        <v>113.34977955611228</v>
      </c>
      <c r="K66" s="12"/>
      <c r="L66" s="12"/>
      <c r="M66" s="12"/>
    </row>
    <row r="67" spans="1:13" x14ac:dyDescent="0.35">
      <c r="A67" s="70"/>
      <c r="B67" s="75">
        <v>321</v>
      </c>
      <c r="C67" s="70" t="s">
        <v>53</v>
      </c>
      <c r="D67" s="72"/>
      <c r="E67" s="73">
        <f>E68+E69+E70</f>
        <v>237424</v>
      </c>
      <c r="F67" s="73">
        <f>F68+F69+F70</f>
        <v>141456</v>
      </c>
      <c r="G67" s="73">
        <f>G68+G69+G70</f>
        <v>93000</v>
      </c>
      <c r="H67" s="73">
        <f>H68+H69+H70</f>
        <v>104134</v>
      </c>
      <c r="I67" s="74">
        <f>H67*100/E67</f>
        <v>43.859929914414721</v>
      </c>
      <c r="J67" s="74">
        <f>H67*100/F67</f>
        <v>73.615824001809756</v>
      </c>
      <c r="K67" s="12"/>
      <c r="L67" s="12"/>
      <c r="M67" s="12"/>
    </row>
    <row r="68" spans="1:13" x14ac:dyDescent="0.35">
      <c r="A68" s="12"/>
      <c r="B68" s="12">
        <v>3211</v>
      </c>
      <c r="C68" s="12" t="s">
        <v>54</v>
      </c>
      <c r="D68" s="76"/>
      <c r="E68" s="77">
        <v>97828</v>
      </c>
      <c r="F68" s="77">
        <v>50000</v>
      </c>
      <c r="G68" s="78">
        <v>35000</v>
      </c>
      <c r="H68" s="77">
        <v>45498</v>
      </c>
      <c r="I68" s="12"/>
      <c r="J68" s="15"/>
      <c r="K68" s="12"/>
      <c r="L68" s="12"/>
      <c r="M68" s="12"/>
    </row>
    <row r="69" spans="1:13" x14ac:dyDescent="0.35">
      <c r="A69" s="12"/>
      <c r="B69" s="12">
        <v>3212</v>
      </c>
      <c r="C69" s="12" t="s">
        <v>55</v>
      </c>
      <c r="D69" s="76"/>
      <c r="E69" s="77">
        <v>37745</v>
      </c>
      <c r="F69" s="77">
        <v>61456</v>
      </c>
      <c r="G69" s="78">
        <v>36000</v>
      </c>
      <c r="H69" s="77">
        <v>35923</v>
      </c>
      <c r="I69" s="12"/>
      <c r="J69" s="15"/>
      <c r="K69" s="12"/>
      <c r="L69" s="12"/>
      <c r="M69" s="12"/>
    </row>
    <row r="70" spans="1:13" x14ac:dyDescent="0.35">
      <c r="A70" s="12"/>
      <c r="B70" s="12">
        <v>3213</v>
      </c>
      <c r="C70" s="12" t="s">
        <v>56</v>
      </c>
      <c r="D70" s="76"/>
      <c r="E70" s="77">
        <v>101851</v>
      </c>
      <c r="F70" s="77">
        <v>30000</v>
      </c>
      <c r="G70" s="78">
        <v>22000</v>
      </c>
      <c r="H70" s="77">
        <v>22713</v>
      </c>
      <c r="I70" s="12"/>
      <c r="J70" s="15"/>
      <c r="K70" s="12"/>
      <c r="L70" s="12"/>
      <c r="M70" s="12"/>
    </row>
    <row r="71" spans="1:13" x14ac:dyDescent="0.35">
      <c r="A71" s="70"/>
      <c r="B71" s="75">
        <v>322</v>
      </c>
      <c r="C71" s="70" t="s">
        <v>57</v>
      </c>
      <c r="D71" s="72"/>
      <c r="E71" s="73">
        <f>SUM(E72:E76)</f>
        <v>573259</v>
      </c>
      <c r="F71" s="73">
        <f>SUM(F72:F76)</f>
        <v>292000</v>
      </c>
      <c r="G71" s="73">
        <f>SUM(G72:G76)</f>
        <v>521000</v>
      </c>
      <c r="H71" s="73">
        <f>SUM(H72:H76)</f>
        <v>527379</v>
      </c>
      <c r="I71" s="74">
        <f>H71*100/E71</f>
        <v>91.996636773256071</v>
      </c>
      <c r="J71" s="74">
        <f>H71*100/F71</f>
        <v>180.60924657534247</v>
      </c>
      <c r="K71" s="12"/>
      <c r="L71" s="12"/>
      <c r="M71" s="12"/>
    </row>
    <row r="72" spans="1:13" x14ac:dyDescent="0.35">
      <c r="A72" s="12"/>
      <c r="B72" s="12">
        <v>3221</v>
      </c>
      <c r="C72" s="12" t="s">
        <v>58</v>
      </c>
      <c r="D72" s="76">
        <v>0</v>
      </c>
      <c r="E72" s="77">
        <v>123882</v>
      </c>
      <c r="F72" s="77">
        <v>50000</v>
      </c>
      <c r="G72" s="78">
        <v>226000</v>
      </c>
      <c r="H72" s="77">
        <v>223201</v>
      </c>
      <c r="I72" s="12"/>
      <c r="J72" s="15"/>
      <c r="K72" s="12"/>
      <c r="L72" s="12"/>
      <c r="M72" s="12"/>
    </row>
    <row r="73" spans="1:13" x14ac:dyDescent="0.35">
      <c r="A73" s="12"/>
      <c r="B73" s="12">
        <v>3222</v>
      </c>
      <c r="C73" s="12" t="s">
        <v>59</v>
      </c>
      <c r="D73" s="76"/>
      <c r="E73" s="81">
        <v>65036</v>
      </c>
      <c r="F73" s="81">
        <v>2000</v>
      </c>
      <c r="G73" s="78">
        <v>66000</v>
      </c>
      <c r="H73" s="81">
        <v>75298</v>
      </c>
      <c r="I73" s="82"/>
      <c r="J73" s="25"/>
      <c r="K73" s="12"/>
      <c r="L73" s="12"/>
      <c r="M73" s="12"/>
    </row>
    <row r="74" spans="1:13" x14ac:dyDescent="0.35">
      <c r="A74" s="12"/>
      <c r="B74" s="12">
        <v>3223</v>
      </c>
      <c r="C74" s="12" t="s">
        <v>60</v>
      </c>
      <c r="D74" s="76"/>
      <c r="E74" s="81">
        <v>207876</v>
      </c>
      <c r="F74" s="81">
        <v>200000</v>
      </c>
      <c r="G74" s="78">
        <v>166000</v>
      </c>
      <c r="H74" s="81">
        <v>167655</v>
      </c>
      <c r="I74" s="82"/>
      <c r="J74" s="15"/>
      <c r="K74" s="12"/>
      <c r="L74" s="12"/>
      <c r="M74" s="12"/>
    </row>
    <row r="75" spans="1:13" x14ac:dyDescent="0.35">
      <c r="A75" s="12"/>
      <c r="B75" s="12">
        <v>3224</v>
      </c>
      <c r="C75" s="12" t="s">
        <v>61</v>
      </c>
      <c r="D75" s="76"/>
      <c r="E75" s="77">
        <v>138291</v>
      </c>
      <c r="F75" s="77">
        <v>30000</v>
      </c>
      <c r="G75" s="78">
        <v>15000</v>
      </c>
      <c r="H75" s="77">
        <v>17130</v>
      </c>
      <c r="I75" s="12"/>
      <c r="J75" s="15"/>
      <c r="K75" s="12"/>
      <c r="L75" s="12"/>
      <c r="M75" s="12"/>
    </row>
    <row r="76" spans="1:13" x14ac:dyDescent="0.35">
      <c r="A76" s="12"/>
      <c r="B76" s="12">
        <v>3225</v>
      </c>
      <c r="C76" s="12" t="s">
        <v>62</v>
      </c>
      <c r="D76" s="76"/>
      <c r="E76" s="81">
        <v>38174</v>
      </c>
      <c r="F76" s="81">
        <v>10000</v>
      </c>
      <c r="G76" s="78">
        <v>48000</v>
      </c>
      <c r="H76" s="81">
        <v>44095</v>
      </c>
      <c r="I76" s="82"/>
      <c r="J76" s="25"/>
      <c r="K76" s="12"/>
      <c r="L76" s="12"/>
      <c r="M76" s="12"/>
    </row>
    <row r="77" spans="1:13" x14ac:dyDescent="0.35">
      <c r="A77" s="70"/>
      <c r="B77" s="75">
        <v>323</v>
      </c>
      <c r="C77" s="70" t="s">
        <v>63</v>
      </c>
      <c r="D77" s="72"/>
      <c r="E77" s="73">
        <f>SUM(E78:E84)</f>
        <v>2701839</v>
      </c>
      <c r="F77" s="73">
        <f>SUM(F78:F84)</f>
        <v>2510000</v>
      </c>
      <c r="G77" s="73">
        <f>SUM(G78:G84)</f>
        <v>2545000</v>
      </c>
      <c r="H77" s="73">
        <f>SUM(H78:H84)</f>
        <v>3100864</v>
      </c>
      <c r="I77" s="74">
        <f>H77*100/E77</f>
        <v>114.76864461575985</v>
      </c>
      <c r="J77" s="74">
        <f>H77*100/F77</f>
        <v>123.54039840637451</v>
      </c>
      <c r="K77" s="12"/>
      <c r="L77" s="12"/>
      <c r="M77" s="12"/>
    </row>
    <row r="78" spans="1:13" x14ac:dyDescent="0.35">
      <c r="A78" s="12"/>
      <c r="B78" s="12">
        <v>3231</v>
      </c>
      <c r="C78" s="12" t="s">
        <v>64</v>
      </c>
      <c r="D78" s="76"/>
      <c r="E78" s="77">
        <v>80933</v>
      </c>
      <c r="F78" s="77">
        <v>100000</v>
      </c>
      <c r="G78" s="78">
        <v>90000</v>
      </c>
      <c r="H78" s="77">
        <v>92964</v>
      </c>
      <c r="I78" s="12"/>
      <c r="J78" s="15"/>
      <c r="K78" s="12"/>
      <c r="L78" s="12"/>
      <c r="M78" s="12"/>
    </row>
    <row r="79" spans="1:13" x14ac:dyDescent="0.35">
      <c r="A79" s="12"/>
      <c r="B79" s="12">
        <v>3232</v>
      </c>
      <c r="C79" s="12" t="s">
        <v>65</v>
      </c>
      <c r="D79" s="76"/>
      <c r="E79" s="77">
        <v>42575</v>
      </c>
      <c r="F79" s="77">
        <v>40000</v>
      </c>
      <c r="G79" s="78">
        <v>20000</v>
      </c>
      <c r="H79" s="77">
        <v>22440</v>
      </c>
      <c r="I79" s="12"/>
      <c r="J79" s="15"/>
      <c r="K79" s="12"/>
      <c r="L79" s="12"/>
      <c r="M79" s="12"/>
    </row>
    <row r="80" spans="1:13" x14ac:dyDescent="0.35">
      <c r="A80" s="12"/>
      <c r="B80" s="12">
        <v>3233</v>
      </c>
      <c r="C80" s="12" t="s">
        <v>66</v>
      </c>
      <c r="D80" s="76"/>
      <c r="E80" s="77">
        <v>170298</v>
      </c>
      <c r="F80" s="77">
        <v>150000</v>
      </c>
      <c r="G80" s="78">
        <v>140000</v>
      </c>
      <c r="H80" s="77">
        <v>227759</v>
      </c>
      <c r="I80" s="12"/>
      <c r="J80" s="15"/>
      <c r="K80" s="12"/>
      <c r="L80" s="12"/>
      <c r="M80" s="12"/>
    </row>
    <row r="81" spans="1:13" x14ac:dyDescent="0.35">
      <c r="A81" s="12"/>
      <c r="B81" s="12">
        <v>3234</v>
      </c>
      <c r="C81" s="12" t="s">
        <v>67</v>
      </c>
      <c r="D81" s="76"/>
      <c r="E81" s="77">
        <v>1477924</v>
      </c>
      <c r="F81" s="77">
        <v>1850000</v>
      </c>
      <c r="G81" s="82">
        <v>1650000</v>
      </c>
      <c r="H81" s="77">
        <v>1792019</v>
      </c>
      <c r="I81" s="12"/>
      <c r="J81" s="15"/>
      <c r="K81" s="12"/>
      <c r="L81" s="12"/>
      <c r="M81" s="12"/>
    </row>
    <row r="82" spans="1:13" x14ac:dyDescent="0.35">
      <c r="A82" s="12"/>
      <c r="B82" s="12">
        <v>3237</v>
      </c>
      <c r="C82" s="12" t="s">
        <v>68</v>
      </c>
      <c r="D82" s="76"/>
      <c r="E82" s="77">
        <v>712376</v>
      </c>
      <c r="F82" s="77">
        <v>200000</v>
      </c>
      <c r="G82" s="78">
        <v>600000</v>
      </c>
      <c r="H82" s="77">
        <v>850981</v>
      </c>
      <c r="I82" s="12"/>
      <c r="J82" s="15"/>
      <c r="K82" s="12"/>
      <c r="L82" s="12"/>
      <c r="M82" s="12"/>
    </row>
    <row r="83" spans="1:13" x14ac:dyDescent="0.35">
      <c r="A83" s="12"/>
      <c r="B83" s="12">
        <v>3238</v>
      </c>
      <c r="C83" s="12" t="s">
        <v>69</v>
      </c>
      <c r="D83" s="76"/>
      <c r="E83" s="77">
        <v>26079</v>
      </c>
      <c r="F83" s="77">
        <v>50000</v>
      </c>
      <c r="G83" s="78">
        <v>10000</v>
      </c>
      <c r="H83" s="77">
        <v>9496</v>
      </c>
      <c r="I83" s="12"/>
      <c r="J83" s="15"/>
      <c r="K83" s="12"/>
      <c r="L83" s="12"/>
      <c r="M83" s="12"/>
    </row>
    <row r="84" spans="1:13" x14ac:dyDescent="0.35">
      <c r="A84" s="12"/>
      <c r="B84" s="12">
        <v>3239</v>
      </c>
      <c r="C84" s="12" t="s">
        <v>70</v>
      </c>
      <c r="D84" s="76"/>
      <c r="E84" s="77">
        <v>191654</v>
      </c>
      <c r="F84" s="77">
        <v>120000</v>
      </c>
      <c r="G84" s="78">
        <v>35000</v>
      </c>
      <c r="H84" s="77">
        <v>105205</v>
      </c>
      <c r="I84" s="12"/>
      <c r="J84" s="15"/>
      <c r="K84" s="12"/>
      <c r="L84" s="12"/>
      <c r="M84" s="12"/>
    </row>
    <row r="85" spans="1:13" x14ac:dyDescent="0.35">
      <c r="A85" s="70"/>
      <c r="B85" s="75">
        <v>329</v>
      </c>
      <c r="C85" s="70" t="s">
        <v>71</v>
      </c>
      <c r="D85" s="72"/>
      <c r="E85" s="73">
        <f>SUM(E86:E89)</f>
        <v>297082</v>
      </c>
      <c r="F85" s="73">
        <f>SUM(F86:F89)</f>
        <v>549950</v>
      </c>
      <c r="G85" s="73">
        <f>SUM(G86:G89)</f>
        <v>335000</v>
      </c>
      <c r="H85" s="73">
        <f>SUM(H86:H89)</f>
        <v>227391</v>
      </c>
      <c r="I85" s="74">
        <f>H85*100/E85</f>
        <v>76.541493594361157</v>
      </c>
      <c r="J85" s="74">
        <f>H85*100/F85</f>
        <v>41.347577052459314</v>
      </c>
      <c r="K85" s="12"/>
      <c r="L85" s="12"/>
      <c r="M85" s="12"/>
    </row>
    <row r="86" spans="1:13" x14ac:dyDescent="0.35">
      <c r="A86" s="12"/>
      <c r="B86" s="12">
        <v>3291</v>
      </c>
      <c r="C86" s="12" t="s">
        <v>72</v>
      </c>
      <c r="D86" s="76"/>
      <c r="E86" s="77">
        <v>143126</v>
      </c>
      <c r="F86" s="77">
        <v>100000</v>
      </c>
      <c r="G86" s="78">
        <v>60000</v>
      </c>
      <c r="H86" s="77">
        <v>67060</v>
      </c>
      <c r="I86" s="12"/>
      <c r="J86" s="15"/>
      <c r="K86" s="12"/>
      <c r="L86" s="12"/>
      <c r="M86" s="12"/>
    </row>
    <row r="87" spans="1:13" x14ac:dyDescent="0.35">
      <c r="A87" s="12"/>
      <c r="B87" s="12">
        <v>3292</v>
      </c>
      <c r="C87" s="12" t="s">
        <v>73</v>
      </c>
      <c r="D87" s="76"/>
      <c r="E87" s="77">
        <v>24981</v>
      </c>
      <c r="F87" s="77">
        <v>50000</v>
      </c>
      <c r="G87" s="78">
        <v>20000</v>
      </c>
      <c r="H87" s="77">
        <v>18068</v>
      </c>
      <c r="I87" s="12"/>
      <c r="J87" s="15"/>
      <c r="K87" s="12"/>
      <c r="L87" s="12"/>
      <c r="M87" s="12"/>
    </row>
    <row r="88" spans="1:13" x14ac:dyDescent="0.35">
      <c r="A88" s="12"/>
      <c r="B88" s="12">
        <v>3293</v>
      </c>
      <c r="C88" s="12" t="s">
        <v>74</v>
      </c>
      <c r="D88" s="76"/>
      <c r="E88" s="77">
        <v>53942</v>
      </c>
      <c r="F88" s="77">
        <v>150000</v>
      </c>
      <c r="G88" s="78">
        <v>55000</v>
      </c>
      <c r="H88" s="77">
        <v>47136</v>
      </c>
      <c r="I88" s="12"/>
      <c r="J88" s="15"/>
      <c r="K88" s="12"/>
      <c r="L88" s="12"/>
      <c r="M88" s="12"/>
    </row>
    <row r="89" spans="1:13" x14ac:dyDescent="0.35">
      <c r="A89" s="12"/>
      <c r="B89" s="12">
        <v>3299</v>
      </c>
      <c r="C89" s="12" t="s">
        <v>71</v>
      </c>
      <c r="D89" s="76"/>
      <c r="E89" s="77">
        <v>75033</v>
      </c>
      <c r="F89" s="77">
        <v>249950</v>
      </c>
      <c r="G89" s="78">
        <v>200000</v>
      </c>
      <c r="H89" s="77">
        <v>95127</v>
      </c>
      <c r="I89" s="12"/>
      <c r="J89" s="15"/>
      <c r="K89" s="12"/>
      <c r="L89" s="12"/>
      <c r="M89" s="12"/>
    </row>
    <row r="90" spans="1:13" x14ac:dyDescent="0.35">
      <c r="A90" s="70"/>
      <c r="B90" s="71">
        <v>34</v>
      </c>
      <c r="C90" s="70" t="s">
        <v>75</v>
      </c>
      <c r="D90" s="72"/>
      <c r="E90" s="73">
        <f>E91+E93</f>
        <v>94781</v>
      </c>
      <c r="F90" s="73">
        <f>F91+F93</f>
        <v>170000</v>
      </c>
      <c r="G90" s="73">
        <f>G91+G93</f>
        <v>107100</v>
      </c>
      <c r="H90" s="73">
        <f>H91+H93</f>
        <v>104842</v>
      </c>
      <c r="I90" s="74">
        <f>H90*100/E90</f>
        <v>110.6149966765491</v>
      </c>
      <c r="J90" s="74">
        <f>H90*100/F90</f>
        <v>61.671764705882353</v>
      </c>
      <c r="K90" s="12"/>
      <c r="L90" s="12"/>
      <c r="M90" s="12"/>
    </row>
    <row r="91" spans="1:13" x14ac:dyDescent="0.35">
      <c r="A91" s="70"/>
      <c r="B91" s="75">
        <v>342</v>
      </c>
      <c r="C91" s="70" t="s">
        <v>76</v>
      </c>
      <c r="D91" s="72"/>
      <c r="E91" s="73">
        <f>E92</f>
        <v>47724</v>
      </c>
      <c r="F91" s="73">
        <f>F92</f>
        <v>100000</v>
      </c>
      <c r="G91" s="73">
        <f>G92</f>
        <v>75000</v>
      </c>
      <c r="H91" s="73">
        <f>H92</f>
        <v>78341</v>
      </c>
      <c r="I91" s="74">
        <f>H91*100/E91</f>
        <v>164.15430391417317</v>
      </c>
      <c r="J91" s="74">
        <f>H91*100/F91</f>
        <v>78.340999999999994</v>
      </c>
      <c r="K91" s="12"/>
      <c r="L91" s="12"/>
      <c r="M91" s="12"/>
    </row>
    <row r="92" spans="1:13" x14ac:dyDescent="0.35">
      <c r="A92" s="12"/>
      <c r="B92" s="12">
        <v>3423</v>
      </c>
      <c r="C92" s="12" t="s">
        <v>77</v>
      </c>
      <c r="D92" s="76"/>
      <c r="E92" s="77">
        <v>47724</v>
      </c>
      <c r="F92" s="77">
        <v>100000</v>
      </c>
      <c r="G92" s="78">
        <v>75000</v>
      </c>
      <c r="H92" s="77">
        <v>78341</v>
      </c>
      <c r="I92" s="12"/>
      <c r="J92" s="15"/>
      <c r="K92" s="12"/>
      <c r="L92" s="12"/>
      <c r="M92" s="12"/>
    </row>
    <row r="93" spans="1:13" x14ac:dyDescent="0.35">
      <c r="A93" s="70"/>
      <c r="B93" s="75">
        <v>343</v>
      </c>
      <c r="C93" s="70" t="s">
        <v>78</v>
      </c>
      <c r="D93" s="72"/>
      <c r="E93" s="73">
        <f>SUM(E94:E96)</f>
        <v>47057</v>
      </c>
      <c r="F93" s="73">
        <f>SUM(F94:F96)</f>
        <v>70000</v>
      </c>
      <c r="G93" s="73">
        <f>SUM(G94:G96)</f>
        <v>32100</v>
      </c>
      <c r="H93" s="73">
        <f>SUM(H94:H96)</f>
        <v>26501</v>
      </c>
      <c r="I93" s="74">
        <f>H93*100/E93</f>
        <v>56.316807276281956</v>
      </c>
      <c r="J93" s="74">
        <f>H93*100/F93</f>
        <v>37.85857142857143</v>
      </c>
      <c r="K93" s="12"/>
      <c r="L93" s="12"/>
      <c r="M93" s="12"/>
    </row>
    <row r="94" spans="1:13" x14ac:dyDescent="0.35">
      <c r="A94" s="12"/>
      <c r="B94" s="12">
        <v>3431</v>
      </c>
      <c r="C94" s="12" t="s">
        <v>79</v>
      </c>
      <c r="D94" s="76"/>
      <c r="E94" s="77">
        <v>15603</v>
      </c>
      <c r="F94" s="77">
        <v>50000</v>
      </c>
      <c r="G94" s="78">
        <v>30000</v>
      </c>
      <c r="H94" s="77">
        <v>25127</v>
      </c>
      <c r="I94" s="12"/>
      <c r="J94" s="15"/>
      <c r="K94" s="12"/>
      <c r="L94" s="12"/>
      <c r="M94" s="12"/>
    </row>
    <row r="95" spans="1:13" x14ac:dyDescent="0.35">
      <c r="A95" s="12"/>
      <c r="B95" s="12">
        <v>3433</v>
      </c>
      <c r="C95" s="12" t="s">
        <v>80</v>
      </c>
      <c r="D95" s="76"/>
      <c r="E95" s="77">
        <v>20701</v>
      </c>
      <c r="F95" s="77">
        <v>15000</v>
      </c>
      <c r="G95" s="78">
        <v>2000</v>
      </c>
      <c r="H95" s="77">
        <v>1374</v>
      </c>
      <c r="I95" s="12"/>
      <c r="J95" s="15"/>
      <c r="K95" s="12"/>
      <c r="L95" s="12"/>
      <c r="M95" s="12"/>
    </row>
    <row r="96" spans="1:13" x14ac:dyDescent="0.35">
      <c r="A96" s="12"/>
      <c r="B96" s="12">
        <v>3434</v>
      </c>
      <c r="C96" s="12" t="s">
        <v>81</v>
      </c>
      <c r="D96" s="76"/>
      <c r="E96" s="81">
        <v>10753</v>
      </c>
      <c r="F96" s="81">
        <v>5000</v>
      </c>
      <c r="G96" s="78">
        <v>100</v>
      </c>
      <c r="H96" s="81">
        <v>0</v>
      </c>
      <c r="I96" s="82"/>
      <c r="J96" s="25"/>
      <c r="K96" s="12"/>
      <c r="L96" s="12"/>
      <c r="M96" s="12"/>
    </row>
    <row r="97" spans="1:13" x14ac:dyDescent="0.35">
      <c r="A97" s="70"/>
      <c r="B97" s="71">
        <v>35</v>
      </c>
      <c r="C97" s="70" t="s">
        <v>82</v>
      </c>
      <c r="D97" s="72"/>
      <c r="E97" s="73">
        <f>E98</f>
        <v>146950</v>
      </c>
      <c r="F97" s="73">
        <f>F98</f>
        <v>100000</v>
      </c>
      <c r="G97" s="73">
        <f>G98</f>
        <v>130000</v>
      </c>
      <c r="H97" s="73">
        <f>H98</f>
        <v>109700</v>
      </c>
      <c r="I97" s="74">
        <f>H97*100/E97</f>
        <v>74.65124191902008</v>
      </c>
      <c r="J97" s="74">
        <f>H97*100/F97</f>
        <v>109.7</v>
      </c>
      <c r="K97" s="12"/>
      <c r="L97" s="12"/>
      <c r="M97" s="12"/>
    </row>
    <row r="98" spans="1:13" x14ac:dyDescent="0.35">
      <c r="A98" s="70"/>
      <c r="B98" s="75">
        <v>352</v>
      </c>
      <c r="C98" s="70" t="s">
        <v>83</v>
      </c>
      <c r="D98" s="72"/>
      <c r="E98" s="80">
        <f>SUM(E99:E101)</f>
        <v>146950</v>
      </c>
      <c r="F98" s="80">
        <f>SUM(F99:F101)</f>
        <v>100000</v>
      </c>
      <c r="G98" s="80">
        <f>SUM(G99:G101)</f>
        <v>130000</v>
      </c>
      <c r="H98" s="80">
        <f>SUM(H99:H101)</f>
        <v>109700</v>
      </c>
      <c r="I98" s="74">
        <f>H98*100/E98</f>
        <v>74.65124191902008</v>
      </c>
      <c r="J98" s="74">
        <f>H98*100/F98</f>
        <v>109.7</v>
      </c>
      <c r="K98" s="12"/>
      <c r="L98" s="12"/>
      <c r="M98" s="12"/>
    </row>
    <row r="99" spans="1:13" x14ac:dyDescent="0.35">
      <c r="A99" s="12"/>
      <c r="B99" s="83">
        <v>3522</v>
      </c>
      <c r="C99" s="12" t="s">
        <v>84</v>
      </c>
      <c r="D99" s="12"/>
      <c r="E99" s="81">
        <v>146950</v>
      </c>
      <c r="F99" s="81">
        <v>50000</v>
      </c>
      <c r="G99" s="78">
        <v>120000</v>
      </c>
      <c r="H99" s="81">
        <v>109700</v>
      </c>
      <c r="I99" s="82"/>
      <c r="J99" s="25"/>
      <c r="K99" s="12"/>
      <c r="L99" s="12"/>
      <c r="M99" s="12"/>
    </row>
    <row r="100" spans="1:13" x14ac:dyDescent="0.35">
      <c r="A100" s="12"/>
      <c r="B100" s="12">
        <v>3523</v>
      </c>
      <c r="C100" s="12" t="s">
        <v>85</v>
      </c>
      <c r="D100" s="76"/>
      <c r="E100" s="81"/>
      <c r="F100" s="81">
        <v>30000</v>
      </c>
      <c r="G100" s="78">
        <v>10000</v>
      </c>
      <c r="H100" s="81"/>
      <c r="I100" s="82"/>
      <c r="J100" s="15"/>
      <c r="K100" s="12"/>
      <c r="L100" s="12"/>
      <c r="M100" s="12"/>
    </row>
    <row r="101" spans="1:13" x14ac:dyDescent="0.35">
      <c r="A101" s="12"/>
      <c r="B101" s="83">
        <v>3523</v>
      </c>
      <c r="C101" s="12" t="s">
        <v>86</v>
      </c>
      <c r="D101" s="12"/>
      <c r="E101" s="81"/>
      <c r="F101" s="81">
        <v>20000</v>
      </c>
      <c r="G101" s="82">
        <v>0</v>
      </c>
      <c r="H101" s="81"/>
      <c r="I101" s="82"/>
      <c r="J101" s="25"/>
      <c r="K101" s="12"/>
      <c r="L101" s="12"/>
      <c r="M101" s="12"/>
    </row>
    <row r="102" spans="1:13" x14ac:dyDescent="0.35">
      <c r="A102" s="70"/>
      <c r="B102" s="71">
        <v>36</v>
      </c>
      <c r="C102" s="70" t="s">
        <v>87</v>
      </c>
      <c r="D102" s="72"/>
      <c r="E102" s="73">
        <f>E103</f>
        <v>40626</v>
      </c>
      <c r="F102" s="73">
        <f>F103</f>
        <v>755000</v>
      </c>
      <c r="G102" s="73">
        <f>G103</f>
        <v>431000</v>
      </c>
      <c r="H102" s="73">
        <f>H103</f>
        <v>43551</v>
      </c>
      <c r="I102" s="74">
        <f>H102*100/E102</f>
        <v>107.19982277359327</v>
      </c>
      <c r="J102" s="74">
        <f>H102*100/F102</f>
        <v>5.7683443708609268</v>
      </c>
      <c r="K102" s="12"/>
      <c r="L102" s="12"/>
      <c r="M102" s="12"/>
    </row>
    <row r="103" spans="1:13" x14ac:dyDescent="0.35">
      <c r="A103" s="70"/>
      <c r="B103" s="75">
        <v>363</v>
      </c>
      <c r="C103" s="70" t="s">
        <v>88</v>
      </c>
      <c r="D103" s="72"/>
      <c r="E103" s="73">
        <f>SUM(E104:E109)</f>
        <v>40626</v>
      </c>
      <c r="F103" s="73">
        <f>SUM(F104:F109)</f>
        <v>755000</v>
      </c>
      <c r="G103" s="73">
        <f>SUM(G104:G109)</f>
        <v>431000</v>
      </c>
      <c r="H103" s="73">
        <f>SUM(H104:H109)</f>
        <v>43551</v>
      </c>
      <c r="I103" s="74">
        <f>H103*100/E103</f>
        <v>107.19982277359327</v>
      </c>
      <c r="J103" s="74">
        <f>H103*100/F103</f>
        <v>5.7683443708609268</v>
      </c>
      <c r="K103" s="12"/>
      <c r="L103" s="36"/>
      <c r="M103" s="15"/>
    </row>
    <row r="104" spans="1:13" x14ac:dyDescent="0.35">
      <c r="A104" s="83"/>
      <c r="B104" s="83">
        <v>3631</v>
      </c>
      <c r="C104" s="12" t="s">
        <v>89</v>
      </c>
      <c r="D104" s="76"/>
      <c r="E104" s="77">
        <v>40626</v>
      </c>
      <c r="F104" s="77">
        <v>170000</v>
      </c>
      <c r="G104" s="78">
        <v>35000</v>
      </c>
      <c r="H104" s="77">
        <v>43551</v>
      </c>
      <c r="I104" s="82"/>
      <c r="J104" s="15"/>
      <c r="K104" s="12"/>
      <c r="L104" s="36"/>
      <c r="M104" s="15"/>
    </row>
    <row r="105" spans="1:13" x14ac:dyDescent="0.35">
      <c r="A105" s="83"/>
      <c r="B105" s="83">
        <v>3631</v>
      </c>
      <c r="C105" s="12" t="s">
        <v>90</v>
      </c>
      <c r="D105" s="76"/>
      <c r="E105" s="77"/>
      <c r="F105" s="77">
        <v>550000</v>
      </c>
      <c r="G105" s="78">
        <v>396000</v>
      </c>
      <c r="H105" s="77"/>
      <c r="I105" s="12"/>
      <c r="J105" s="15"/>
      <c r="K105" s="12"/>
      <c r="L105" s="36"/>
      <c r="M105" s="15"/>
    </row>
    <row r="106" spans="1:13" x14ac:dyDescent="0.35">
      <c r="A106" s="83"/>
      <c r="B106" s="83">
        <v>3631</v>
      </c>
      <c r="C106" s="12" t="s">
        <v>91</v>
      </c>
      <c r="D106" s="76"/>
      <c r="E106" s="77"/>
      <c r="F106" s="77">
        <v>35000</v>
      </c>
      <c r="G106" s="78">
        <v>0</v>
      </c>
      <c r="H106" s="77"/>
      <c r="I106" s="12"/>
      <c r="J106" s="15"/>
      <c r="K106" s="12"/>
      <c r="L106" s="36"/>
      <c r="M106" s="15"/>
    </row>
    <row r="107" spans="1:13" x14ac:dyDescent="0.35">
      <c r="A107" s="83"/>
      <c r="B107" s="83">
        <v>3631</v>
      </c>
      <c r="C107" s="12" t="s">
        <v>92</v>
      </c>
      <c r="D107" s="76"/>
      <c r="E107" s="81"/>
      <c r="F107" s="81"/>
      <c r="G107" s="78"/>
      <c r="H107" s="81"/>
      <c r="I107" s="82"/>
      <c r="J107" s="15"/>
      <c r="K107" s="12"/>
      <c r="L107" s="36"/>
      <c r="M107" s="15"/>
    </row>
    <row r="108" spans="1:13" x14ac:dyDescent="0.35">
      <c r="A108" s="83"/>
      <c r="B108" s="83">
        <v>3631</v>
      </c>
      <c r="C108" s="12" t="s">
        <v>93</v>
      </c>
      <c r="D108" s="76"/>
      <c r="E108" s="81"/>
      <c r="F108" s="81"/>
      <c r="G108" s="78"/>
      <c r="H108" s="81"/>
      <c r="I108" s="82"/>
      <c r="J108" s="15"/>
      <c r="K108" s="12"/>
      <c r="L108" s="36"/>
      <c r="M108" s="15"/>
    </row>
    <row r="109" spans="1:13" x14ac:dyDescent="0.35">
      <c r="A109" s="83"/>
      <c r="B109" s="83">
        <v>3631</v>
      </c>
      <c r="C109" s="12" t="s">
        <v>94</v>
      </c>
      <c r="D109" s="76"/>
      <c r="E109" s="81"/>
      <c r="F109" s="81"/>
      <c r="G109" s="78"/>
      <c r="H109" s="81"/>
      <c r="I109" s="82"/>
      <c r="J109" s="15"/>
      <c r="K109" s="12"/>
      <c r="L109" s="12"/>
      <c r="M109" s="12"/>
    </row>
    <row r="110" spans="1:13" x14ac:dyDescent="0.35">
      <c r="A110" s="70"/>
      <c r="B110" s="71">
        <v>37</v>
      </c>
      <c r="C110" s="70" t="s">
        <v>95</v>
      </c>
      <c r="D110" s="72"/>
      <c r="E110" s="73">
        <f>E113</f>
        <v>218891</v>
      </c>
      <c r="F110" s="73">
        <f>F113</f>
        <v>460000</v>
      </c>
      <c r="G110" s="73">
        <f>G111</f>
        <v>400000</v>
      </c>
      <c r="H110" s="73">
        <f>H113</f>
        <v>646832</v>
      </c>
      <c r="I110" s="74">
        <f>H110*100/E110</f>
        <v>295.5041550360682</v>
      </c>
      <c r="J110" s="74">
        <f>H110*100/F110</f>
        <v>140.61565217391305</v>
      </c>
      <c r="K110" s="12"/>
      <c r="L110" s="12"/>
      <c r="M110" s="12"/>
    </row>
    <row r="111" spans="1:13" x14ac:dyDescent="0.35">
      <c r="A111" s="70"/>
      <c r="B111" s="75">
        <v>371</v>
      </c>
      <c r="C111" s="70" t="s">
        <v>96</v>
      </c>
      <c r="D111" s="72"/>
      <c r="E111" s="80">
        <f>E112</f>
        <v>0</v>
      </c>
      <c r="F111" s="80">
        <f>F112</f>
        <v>0</v>
      </c>
      <c r="G111" s="80">
        <f>G112</f>
        <v>400000</v>
      </c>
      <c r="H111" s="80">
        <f>H112</f>
        <v>0</v>
      </c>
      <c r="I111" s="80">
        <v>0</v>
      </c>
      <c r="J111" s="80"/>
      <c r="K111" s="12"/>
      <c r="L111" s="12"/>
      <c r="M111" s="12"/>
    </row>
    <row r="112" spans="1:13" x14ac:dyDescent="0.35">
      <c r="A112" s="12"/>
      <c r="B112" s="83">
        <v>3711</v>
      </c>
      <c r="C112" s="12" t="s">
        <v>97</v>
      </c>
      <c r="D112" s="76"/>
      <c r="E112" s="81"/>
      <c r="F112" s="81"/>
      <c r="G112" s="78">
        <v>400000</v>
      </c>
      <c r="H112" s="81"/>
      <c r="I112" s="82"/>
      <c r="J112" s="25"/>
      <c r="K112" s="12"/>
      <c r="L112" s="12"/>
      <c r="M112" s="12"/>
    </row>
    <row r="113" spans="1:13" x14ac:dyDescent="0.35">
      <c r="A113" s="70"/>
      <c r="B113" s="75">
        <v>372</v>
      </c>
      <c r="C113" s="70" t="s">
        <v>98</v>
      </c>
      <c r="D113" s="72"/>
      <c r="E113" s="73">
        <f>SUM(E114:E116)</f>
        <v>218891</v>
      </c>
      <c r="F113" s="73">
        <f>SUM(F114:F116)</f>
        <v>460000</v>
      </c>
      <c r="G113" s="73">
        <f>SUM(G114:G116)</f>
        <v>140000</v>
      </c>
      <c r="H113" s="73">
        <f>SUM(H114:H116)</f>
        <v>646832</v>
      </c>
      <c r="I113" s="74">
        <f>H113*100/E113</f>
        <v>295.5041550360682</v>
      </c>
      <c r="J113" s="74">
        <f>H113*100/F113</f>
        <v>140.61565217391305</v>
      </c>
      <c r="K113" s="12"/>
      <c r="L113" s="12"/>
      <c r="M113" s="12"/>
    </row>
    <row r="114" spans="1:13" x14ac:dyDescent="0.35">
      <c r="A114" s="12"/>
      <c r="B114" s="12">
        <v>3721</v>
      </c>
      <c r="C114" s="12" t="s">
        <v>99</v>
      </c>
      <c r="D114" s="76"/>
      <c r="E114" s="77">
        <v>164502</v>
      </c>
      <c r="F114" s="77">
        <v>340000</v>
      </c>
      <c r="G114" s="78">
        <v>10000</v>
      </c>
      <c r="H114" s="77">
        <v>524733</v>
      </c>
      <c r="I114" s="12"/>
      <c r="J114" s="15"/>
      <c r="K114" s="12"/>
      <c r="L114" s="12"/>
      <c r="M114" s="12"/>
    </row>
    <row r="115" spans="1:13" x14ac:dyDescent="0.35">
      <c r="A115" s="12"/>
      <c r="B115" s="83">
        <v>3721</v>
      </c>
      <c r="C115" s="12" t="s">
        <v>100</v>
      </c>
      <c r="D115" s="12"/>
      <c r="E115" s="81"/>
      <c r="F115" s="81">
        <v>40000</v>
      </c>
      <c r="G115" s="78">
        <v>40000</v>
      </c>
      <c r="H115" s="81"/>
      <c r="I115" s="82"/>
      <c r="J115" s="25"/>
      <c r="K115" s="12"/>
      <c r="L115" s="12"/>
      <c r="M115" s="12"/>
    </row>
    <row r="116" spans="1:13" x14ac:dyDescent="0.35">
      <c r="A116" s="12"/>
      <c r="B116" s="12">
        <v>3722</v>
      </c>
      <c r="C116" s="12" t="s">
        <v>101</v>
      </c>
      <c r="D116" s="76"/>
      <c r="E116" s="77">
        <v>54389</v>
      </c>
      <c r="F116" s="77">
        <v>80000</v>
      </c>
      <c r="G116" s="78">
        <v>90000</v>
      </c>
      <c r="H116" s="77">
        <v>122099</v>
      </c>
      <c r="I116" s="12"/>
      <c r="J116" s="15"/>
      <c r="K116" s="12"/>
      <c r="L116" s="12"/>
      <c r="M116" s="12"/>
    </row>
    <row r="117" spans="1:13" x14ac:dyDescent="0.35">
      <c r="A117" s="70"/>
      <c r="B117" s="71">
        <v>38</v>
      </c>
      <c r="C117" s="70" t="s">
        <v>102</v>
      </c>
      <c r="D117" s="72"/>
      <c r="E117" s="84">
        <f>E118+E120+E122</f>
        <v>916381</v>
      </c>
      <c r="F117" s="84">
        <f>F118+F120+F122</f>
        <v>1228500</v>
      </c>
      <c r="G117" s="84">
        <f>G118+G120+G122</f>
        <v>735000</v>
      </c>
      <c r="H117" s="84">
        <f>H118+H120+H122</f>
        <v>934609</v>
      </c>
      <c r="I117" s="74">
        <f>H117*100/E117</f>
        <v>101.98912897582993</v>
      </c>
      <c r="J117" s="74">
        <f>H117*100/F117</f>
        <v>76.077248677248676</v>
      </c>
      <c r="K117" s="12"/>
      <c r="L117" s="12"/>
      <c r="M117" s="12"/>
    </row>
    <row r="118" spans="1:13" x14ac:dyDescent="0.35">
      <c r="A118" s="70"/>
      <c r="B118" s="75">
        <v>381</v>
      </c>
      <c r="C118" s="70" t="s">
        <v>103</v>
      </c>
      <c r="D118" s="72"/>
      <c r="E118" s="73">
        <f>E119</f>
        <v>916381</v>
      </c>
      <c r="F118" s="73">
        <f>F119</f>
        <v>1208500</v>
      </c>
      <c r="G118" s="73">
        <f>G119</f>
        <v>715000</v>
      </c>
      <c r="H118" s="73">
        <f>H119</f>
        <v>934609</v>
      </c>
      <c r="I118" s="74">
        <f>H118*100/E118</f>
        <v>101.98912897582993</v>
      </c>
      <c r="J118" s="74">
        <f>H118*100/F118</f>
        <v>77.336284650393054</v>
      </c>
      <c r="K118" s="12"/>
      <c r="L118" s="12"/>
      <c r="M118" s="12"/>
    </row>
    <row r="119" spans="1:13" x14ac:dyDescent="0.35">
      <c r="A119" s="12"/>
      <c r="B119" s="12">
        <v>3811</v>
      </c>
      <c r="C119" s="12" t="s">
        <v>104</v>
      </c>
      <c r="D119" s="76"/>
      <c r="E119" s="77">
        <v>916381</v>
      </c>
      <c r="F119" s="77">
        <v>1208500</v>
      </c>
      <c r="G119" s="78">
        <v>715000</v>
      </c>
      <c r="H119" s="77">
        <v>934609</v>
      </c>
      <c r="I119" s="12"/>
      <c r="J119" s="15"/>
      <c r="K119" s="12"/>
      <c r="L119" s="12"/>
      <c r="M119" s="12"/>
    </row>
    <row r="120" spans="1:13" x14ac:dyDescent="0.35">
      <c r="A120" s="70"/>
      <c r="B120" s="75">
        <v>383</v>
      </c>
      <c r="C120" s="70" t="s">
        <v>105</v>
      </c>
      <c r="D120" s="72"/>
      <c r="E120" s="80">
        <f>E121</f>
        <v>0</v>
      </c>
      <c r="F120" s="80">
        <f>F121</f>
        <v>1000</v>
      </c>
      <c r="G120" s="80">
        <f>G121</f>
        <v>1000</v>
      </c>
      <c r="H120" s="80">
        <f>H121</f>
        <v>0</v>
      </c>
      <c r="I120" s="74" t="e">
        <f>H120*100/E120</f>
        <v>#DIV/0!</v>
      </c>
      <c r="J120" s="74">
        <f>H120*100/F120</f>
        <v>0</v>
      </c>
      <c r="K120" s="12"/>
      <c r="L120" s="12"/>
      <c r="M120" s="12"/>
    </row>
    <row r="121" spans="1:13" x14ac:dyDescent="0.35">
      <c r="A121" s="11"/>
      <c r="B121" s="11">
        <v>3831</v>
      </c>
      <c r="C121" s="11" t="s">
        <v>106</v>
      </c>
      <c r="D121" s="85"/>
      <c r="E121" s="81"/>
      <c r="F121" s="81">
        <v>1000</v>
      </c>
      <c r="G121" s="86">
        <v>1000</v>
      </c>
      <c r="H121" s="81"/>
      <c r="I121" s="87"/>
      <c r="J121" s="88"/>
      <c r="K121" s="12"/>
      <c r="L121" s="12"/>
      <c r="M121" s="12"/>
    </row>
    <row r="122" spans="1:13" x14ac:dyDescent="0.35">
      <c r="A122" s="70"/>
      <c r="B122" s="75">
        <v>385</v>
      </c>
      <c r="C122" s="70" t="s">
        <v>107</v>
      </c>
      <c r="D122" s="72"/>
      <c r="E122" s="80">
        <f>E123+E124</f>
        <v>0</v>
      </c>
      <c r="F122" s="80">
        <f>F123+F124</f>
        <v>19000</v>
      </c>
      <c r="G122" s="80">
        <f>G123+G124</f>
        <v>19000</v>
      </c>
      <c r="H122" s="80">
        <f>H123+H124</f>
        <v>0</v>
      </c>
      <c r="I122" s="74" t="e">
        <f>H122*100/E122</f>
        <v>#DIV/0!</v>
      </c>
      <c r="J122" s="74">
        <f>H122*100/F122</f>
        <v>0</v>
      </c>
      <c r="K122" s="15"/>
      <c r="L122" s="12"/>
      <c r="M122" s="12"/>
    </row>
    <row r="123" spans="1:13" x14ac:dyDescent="0.35">
      <c r="A123" s="12"/>
      <c r="B123" s="12">
        <v>3851</v>
      </c>
      <c r="C123" s="12" t="s">
        <v>108</v>
      </c>
      <c r="D123" s="76"/>
      <c r="E123" s="81"/>
      <c r="F123" s="81">
        <v>14000</v>
      </c>
      <c r="G123" s="78">
        <v>14000</v>
      </c>
      <c r="H123" s="81"/>
      <c r="I123" s="82"/>
      <c r="J123" s="25"/>
      <c r="K123" s="12"/>
      <c r="L123" s="12"/>
      <c r="M123" s="12"/>
    </row>
    <row r="124" spans="1:13" x14ac:dyDescent="0.35">
      <c r="A124" s="12"/>
      <c r="B124" s="12">
        <v>3859</v>
      </c>
      <c r="C124" s="12" t="s">
        <v>109</v>
      </c>
      <c r="D124" s="76"/>
      <c r="E124" s="81"/>
      <c r="F124" s="81">
        <v>5000</v>
      </c>
      <c r="G124" s="78">
        <v>5000</v>
      </c>
      <c r="H124" s="81"/>
      <c r="I124" s="82"/>
      <c r="J124" s="25"/>
      <c r="K124" s="12"/>
      <c r="L124" s="12"/>
      <c r="M124" s="12"/>
    </row>
    <row r="125" spans="1:13" x14ac:dyDescent="0.35">
      <c r="A125" s="89">
        <v>4</v>
      </c>
      <c r="B125" s="89"/>
      <c r="C125" s="89" t="s">
        <v>110</v>
      </c>
      <c r="D125" s="90"/>
      <c r="E125" s="67">
        <f>E126+E129</f>
        <v>4650191</v>
      </c>
      <c r="F125" s="67">
        <f>F126+F129</f>
        <v>10599590</v>
      </c>
      <c r="G125" s="91">
        <f>G126+G129</f>
        <v>1935000</v>
      </c>
      <c r="H125" s="67">
        <f>H126+H129</f>
        <v>4809885</v>
      </c>
      <c r="I125" s="69">
        <f>H125*100/E125</f>
        <v>103.43413851172996</v>
      </c>
      <c r="J125" s="69">
        <f>H125*100/F125</f>
        <v>45.378028772811021</v>
      </c>
      <c r="K125" s="12"/>
      <c r="L125" s="12"/>
      <c r="M125" s="12"/>
    </row>
    <row r="126" spans="1:13" x14ac:dyDescent="0.35">
      <c r="A126" s="92"/>
      <c r="B126" s="93">
        <v>41</v>
      </c>
      <c r="C126" s="92" t="s">
        <v>111</v>
      </c>
      <c r="D126" s="94"/>
      <c r="E126" s="79">
        <f t="shared" ref="E126:H127" si="0">E127</f>
        <v>27700</v>
      </c>
      <c r="F126" s="79">
        <f t="shared" si="0"/>
        <v>100000</v>
      </c>
      <c r="G126" s="79">
        <f t="shared" si="0"/>
        <v>12000</v>
      </c>
      <c r="H126" s="79">
        <f t="shared" si="0"/>
        <v>12000</v>
      </c>
      <c r="I126" s="74">
        <f>H126*100/E126</f>
        <v>43.321299638989167</v>
      </c>
      <c r="J126" s="74">
        <f>H126*100/F126</f>
        <v>12</v>
      </c>
      <c r="K126" s="12"/>
      <c r="L126" s="12"/>
      <c r="M126" s="12"/>
    </row>
    <row r="127" spans="1:13" x14ac:dyDescent="0.35">
      <c r="A127" s="92"/>
      <c r="B127" s="95">
        <v>411</v>
      </c>
      <c r="C127" s="92" t="s">
        <v>112</v>
      </c>
      <c r="D127" s="94"/>
      <c r="E127" s="79">
        <f t="shared" si="0"/>
        <v>27700</v>
      </c>
      <c r="F127" s="79">
        <f t="shared" si="0"/>
        <v>100000</v>
      </c>
      <c r="G127" s="79">
        <f t="shared" si="0"/>
        <v>12000</v>
      </c>
      <c r="H127" s="79">
        <f t="shared" si="0"/>
        <v>12000</v>
      </c>
      <c r="I127" s="74">
        <f>H127*100/E127</f>
        <v>43.321299638989167</v>
      </c>
      <c r="J127" s="74">
        <f>H127*100/F127</f>
        <v>12</v>
      </c>
      <c r="K127" s="12"/>
      <c r="L127" s="12"/>
      <c r="M127" s="12"/>
    </row>
    <row r="128" spans="1:13" x14ac:dyDescent="0.35">
      <c r="A128" s="12"/>
      <c r="B128" s="12">
        <v>4111</v>
      </c>
      <c r="C128" s="12" t="s">
        <v>113</v>
      </c>
      <c r="D128" s="76"/>
      <c r="E128" s="81">
        <v>27700</v>
      </c>
      <c r="F128" s="81">
        <v>100000</v>
      </c>
      <c r="G128" s="78">
        <v>12000</v>
      </c>
      <c r="H128" s="81">
        <v>12000</v>
      </c>
      <c r="I128" s="12"/>
      <c r="J128" s="25"/>
      <c r="K128" s="12"/>
      <c r="L128" s="12"/>
      <c r="M128" s="12"/>
    </row>
    <row r="129" spans="1:13" x14ac:dyDescent="0.35">
      <c r="A129" s="70"/>
      <c r="B129" s="71">
        <v>42</v>
      </c>
      <c r="C129" s="70" t="s">
        <v>114</v>
      </c>
      <c r="D129" s="72"/>
      <c r="E129" s="73">
        <f>E130+E137+E142</f>
        <v>4622491</v>
      </c>
      <c r="F129" s="73">
        <f>F130+F137+F142</f>
        <v>10499590</v>
      </c>
      <c r="G129" s="73">
        <f>G130+G137+G142</f>
        <v>1923000</v>
      </c>
      <c r="H129" s="73">
        <f>H130+H137+H142</f>
        <v>4797885</v>
      </c>
      <c r="I129" s="74">
        <f>H129*100/E129</f>
        <v>103.79436109232013</v>
      </c>
      <c r="J129" s="74">
        <f>H129*100/F129</f>
        <v>45.695927174299186</v>
      </c>
      <c r="K129" s="12"/>
      <c r="L129" s="12"/>
      <c r="M129" s="12"/>
    </row>
    <row r="130" spans="1:13" x14ac:dyDescent="0.35">
      <c r="A130" s="70"/>
      <c r="B130" s="75">
        <v>421</v>
      </c>
      <c r="C130" s="70" t="s">
        <v>115</v>
      </c>
      <c r="D130" s="72"/>
      <c r="E130" s="73">
        <f>SUM(E131:E136)</f>
        <v>3940664</v>
      </c>
      <c r="F130" s="73">
        <f>SUM(F131:F136)</f>
        <v>10389590</v>
      </c>
      <c r="G130" s="73">
        <f>SUM(G131:G136)</f>
        <v>1610000</v>
      </c>
      <c r="H130" s="73">
        <f>SUM(H131:H136)</f>
        <v>4438116</v>
      </c>
      <c r="I130" s="74">
        <f>H130*100/E130</f>
        <v>112.62355785725451</v>
      </c>
      <c r="J130" s="74">
        <f>H130*100/F130</f>
        <v>42.716950332015024</v>
      </c>
      <c r="K130" s="12"/>
      <c r="L130" s="12"/>
      <c r="M130" s="12"/>
    </row>
    <row r="131" spans="1:13" x14ac:dyDescent="0.35">
      <c r="A131" s="12"/>
      <c r="B131" s="12">
        <v>4212</v>
      </c>
      <c r="C131" s="12" t="s">
        <v>116</v>
      </c>
      <c r="D131" s="76"/>
      <c r="E131" s="77">
        <v>1435698</v>
      </c>
      <c r="F131" s="77">
        <v>8667000</v>
      </c>
      <c r="G131" s="78">
        <v>700000</v>
      </c>
      <c r="H131" s="77">
        <v>662340</v>
      </c>
      <c r="I131" s="12"/>
      <c r="J131" s="15"/>
      <c r="K131" s="12"/>
      <c r="L131" s="12"/>
      <c r="M131" s="12"/>
    </row>
    <row r="132" spans="1:13" x14ac:dyDescent="0.35">
      <c r="A132" s="12"/>
      <c r="B132" s="12">
        <v>4213</v>
      </c>
      <c r="C132" s="12" t="s">
        <v>117</v>
      </c>
      <c r="D132" s="76"/>
      <c r="E132" s="81">
        <v>119021</v>
      </c>
      <c r="F132" s="81">
        <v>465000</v>
      </c>
      <c r="G132" s="78">
        <v>610000</v>
      </c>
      <c r="H132" s="81">
        <v>626231</v>
      </c>
      <c r="I132" s="82"/>
      <c r="J132" s="25"/>
      <c r="K132" s="12"/>
      <c r="L132" s="12"/>
      <c r="M132" s="12"/>
    </row>
    <row r="133" spans="1:13" x14ac:dyDescent="0.35">
      <c r="A133" s="12"/>
      <c r="B133" s="12">
        <v>4214</v>
      </c>
      <c r="C133" s="12" t="s">
        <v>118</v>
      </c>
      <c r="D133" s="76"/>
      <c r="E133" s="77">
        <v>2385945</v>
      </c>
      <c r="F133" s="77">
        <v>300000</v>
      </c>
      <c r="G133" s="78">
        <v>300000</v>
      </c>
      <c r="H133" s="77">
        <v>3149545</v>
      </c>
      <c r="I133" s="12"/>
      <c r="J133" s="15"/>
      <c r="K133" s="12"/>
      <c r="L133" s="12"/>
      <c r="M133" s="12"/>
    </row>
    <row r="134" spans="1:13" x14ac:dyDescent="0.35">
      <c r="A134" s="12"/>
      <c r="B134" s="12">
        <v>4214</v>
      </c>
      <c r="C134" s="12" t="s">
        <v>119</v>
      </c>
      <c r="D134" s="76"/>
      <c r="E134" s="81"/>
      <c r="F134" s="81">
        <v>50000</v>
      </c>
      <c r="G134" s="78">
        <v>0</v>
      </c>
      <c r="H134" s="81"/>
      <c r="I134" s="82"/>
      <c r="J134" s="25"/>
      <c r="K134" s="12"/>
      <c r="L134" s="12"/>
      <c r="M134" s="12"/>
    </row>
    <row r="135" spans="1:13" x14ac:dyDescent="0.35">
      <c r="A135" s="12"/>
      <c r="B135" s="12">
        <v>4214</v>
      </c>
      <c r="C135" s="12" t="s">
        <v>120</v>
      </c>
      <c r="D135" s="76"/>
      <c r="E135" s="81"/>
      <c r="F135" s="81">
        <v>300000</v>
      </c>
      <c r="G135" s="78">
        <v>0</v>
      </c>
      <c r="H135" s="81"/>
      <c r="I135" s="82"/>
      <c r="J135" s="25"/>
      <c r="K135" s="12"/>
      <c r="L135" s="12"/>
      <c r="M135" s="12"/>
    </row>
    <row r="136" spans="1:13" x14ac:dyDescent="0.35">
      <c r="A136" s="12"/>
      <c r="B136" s="12">
        <v>4214</v>
      </c>
      <c r="C136" s="12" t="s">
        <v>121</v>
      </c>
      <c r="D136" s="12"/>
      <c r="E136" s="81"/>
      <c r="F136" s="81">
        <v>607590</v>
      </c>
      <c r="G136" s="78">
        <v>0</v>
      </c>
      <c r="H136" s="81"/>
      <c r="I136" s="82"/>
      <c r="J136" s="25"/>
      <c r="K136" s="12"/>
      <c r="L136" s="12"/>
      <c r="M136" s="12"/>
    </row>
    <row r="137" spans="1:13" x14ac:dyDescent="0.35">
      <c r="A137" s="70"/>
      <c r="B137" s="75">
        <v>422</v>
      </c>
      <c r="C137" s="70" t="s">
        <v>122</v>
      </c>
      <c r="D137" s="72"/>
      <c r="E137" s="73">
        <f>SUM(E138:E141)</f>
        <v>681827</v>
      </c>
      <c r="F137" s="73">
        <f>SUM(F138:F141)</f>
        <v>60000</v>
      </c>
      <c r="G137" s="73">
        <f>SUM(G138:G141)</f>
        <v>307000</v>
      </c>
      <c r="H137" s="73">
        <f>SUM(H138:H141)</f>
        <v>359769</v>
      </c>
      <c r="I137" s="74">
        <f>H137*100/E137</f>
        <v>52.765437567007467</v>
      </c>
      <c r="J137" s="74">
        <f>H137*100/F137</f>
        <v>599.61500000000001</v>
      </c>
      <c r="K137" s="12"/>
      <c r="L137" s="12"/>
      <c r="M137" s="12"/>
    </row>
    <row r="138" spans="1:13" x14ac:dyDescent="0.35">
      <c r="A138" s="12"/>
      <c r="B138" s="12">
        <v>4221</v>
      </c>
      <c r="C138" s="12" t="s">
        <v>123</v>
      </c>
      <c r="D138" s="76"/>
      <c r="E138" s="81">
        <v>37438</v>
      </c>
      <c r="F138" s="81">
        <v>20000</v>
      </c>
      <c r="G138" s="78">
        <v>202000</v>
      </c>
      <c r="H138" s="81">
        <v>220538</v>
      </c>
      <c r="I138" s="82"/>
      <c r="J138" s="15"/>
      <c r="K138" s="12"/>
      <c r="L138" s="12"/>
      <c r="M138" s="12"/>
    </row>
    <row r="139" spans="1:13" x14ac:dyDescent="0.35">
      <c r="A139" s="12"/>
      <c r="B139" s="12">
        <v>4222</v>
      </c>
      <c r="C139" s="12" t="s">
        <v>124</v>
      </c>
      <c r="D139" s="76"/>
      <c r="E139" s="81">
        <v>9540</v>
      </c>
      <c r="F139" s="81">
        <v>10000</v>
      </c>
      <c r="G139" s="78">
        <v>10000</v>
      </c>
      <c r="H139" s="81">
        <v>45137</v>
      </c>
      <c r="I139" s="82"/>
      <c r="J139" s="25"/>
      <c r="K139" s="12"/>
      <c r="L139" s="12"/>
      <c r="M139" s="12"/>
    </row>
    <row r="140" spans="1:13" x14ac:dyDescent="0.35">
      <c r="A140" s="12"/>
      <c r="B140" s="12">
        <v>4223</v>
      </c>
      <c r="C140" s="12" t="s">
        <v>125</v>
      </c>
      <c r="D140" s="76"/>
      <c r="E140" s="81">
        <v>55351</v>
      </c>
      <c r="F140" s="81">
        <v>15000</v>
      </c>
      <c r="G140" s="78">
        <v>35000</v>
      </c>
      <c r="H140" s="81">
        <v>34124</v>
      </c>
      <c r="I140" s="82"/>
      <c r="J140" s="25"/>
      <c r="K140" s="12"/>
      <c r="L140" s="12"/>
      <c r="M140" s="12"/>
    </row>
    <row r="141" spans="1:13" x14ac:dyDescent="0.35">
      <c r="A141" s="12"/>
      <c r="B141" s="12">
        <v>4227</v>
      </c>
      <c r="C141" s="12" t="s">
        <v>126</v>
      </c>
      <c r="D141" s="76"/>
      <c r="E141" s="81">
        <v>579498</v>
      </c>
      <c r="F141" s="81">
        <v>15000</v>
      </c>
      <c r="G141" s="78">
        <v>60000</v>
      </c>
      <c r="H141" s="81">
        <v>59970</v>
      </c>
      <c r="I141" s="82"/>
      <c r="J141" s="25"/>
      <c r="K141" s="12"/>
      <c r="L141" s="12"/>
      <c r="M141" s="12"/>
    </row>
    <row r="142" spans="1:13" x14ac:dyDescent="0.35">
      <c r="A142" s="92"/>
      <c r="B142" s="95">
        <v>426</v>
      </c>
      <c r="C142" s="92" t="s">
        <v>127</v>
      </c>
      <c r="D142" s="94"/>
      <c r="E142" s="80">
        <f>E143</f>
        <v>0</v>
      </c>
      <c r="F142" s="80">
        <f>F143</f>
        <v>50000</v>
      </c>
      <c r="G142" s="80">
        <f>G143</f>
        <v>6000</v>
      </c>
      <c r="H142" s="80">
        <f>H143</f>
        <v>0</v>
      </c>
      <c r="I142" s="74" t="e">
        <f>H142*100/E142</f>
        <v>#DIV/0!</v>
      </c>
      <c r="J142" s="74">
        <f>H142*100/F142</f>
        <v>0</v>
      </c>
      <c r="K142" s="15"/>
      <c r="L142" s="12"/>
      <c r="M142" s="12"/>
    </row>
    <row r="143" spans="1:13" x14ac:dyDescent="0.35">
      <c r="A143" s="12"/>
      <c r="B143" s="12">
        <v>4262</v>
      </c>
      <c r="C143" s="12" t="s">
        <v>128</v>
      </c>
      <c r="D143" s="76"/>
      <c r="E143" s="81">
        <v>0</v>
      </c>
      <c r="F143" s="81">
        <v>50000</v>
      </c>
      <c r="G143" s="78">
        <v>6000</v>
      </c>
      <c r="H143" s="81">
        <v>0</v>
      </c>
      <c r="I143" s="82">
        <v>0</v>
      </c>
      <c r="J143" s="25"/>
      <c r="K143" s="12"/>
      <c r="L143" s="12"/>
      <c r="M143" s="12"/>
    </row>
    <row r="144" spans="1:13" x14ac:dyDescent="0.35">
      <c r="A144" s="89">
        <v>5</v>
      </c>
      <c r="B144" s="96"/>
      <c r="C144" s="89" t="s">
        <v>129</v>
      </c>
      <c r="D144" s="96"/>
      <c r="E144" s="67">
        <f t="shared" ref="E144:H146" si="1">E145</f>
        <v>960048</v>
      </c>
      <c r="F144" s="67">
        <f t="shared" si="1"/>
        <v>3000000</v>
      </c>
      <c r="G144" s="91">
        <f t="shared" si="1"/>
        <v>350000</v>
      </c>
      <c r="H144" s="67">
        <f t="shared" si="1"/>
        <v>356196</v>
      </c>
      <c r="I144" s="69">
        <f>H144*100/E144</f>
        <v>37.101894905254738</v>
      </c>
      <c r="J144" s="69">
        <f>H144*100/F144</f>
        <v>11.873200000000001</v>
      </c>
      <c r="K144" s="12"/>
      <c r="L144" s="12"/>
      <c r="M144" s="12"/>
    </row>
    <row r="145" spans="1:13" x14ac:dyDescent="0.35">
      <c r="A145" s="92"/>
      <c r="B145" s="93">
        <v>54</v>
      </c>
      <c r="C145" s="92" t="s">
        <v>130</v>
      </c>
      <c r="D145" s="97"/>
      <c r="E145" s="73">
        <f t="shared" si="1"/>
        <v>960048</v>
      </c>
      <c r="F145" s="73">
        <f t="shared" si="1"/>
        <v>3000000</v>
      </c>
      <c r="G145" s="73">
        <f t="shared" si="1"/>
        <v>350000</v>
      </c>
      <c r="H145" s="73">
        <f t="shared" si="1"/>
        <v>356196</v>
      </c>
      <c r="I145" s="74">
        <f>H145*100/E145</f>
        <v>37.101894905254738</v>
      </c>
      <c r="J145" s="74">
        <f>H145*100/F145</f>
        <v>11.873200000000001</v>
      </c>
      <c r="K145" s="12"/>
      <c r="L145" s="12"/>
      <c r="M145" s="12"/>
    </row>
    <row r="146" spans="1:13" x14ac:dyDescent="0.35">
      <c r="A146" s="92"/>
      <c r="B146" s="95">
        <v>542</v>
      </c>
      <c r="C146" s="92" t="s">
        <v>130</v>
      </c>
      <c r="D146" s="97"/>
      <c r="E146" s="73">
        <f t="shared" si="1"/>
        <v>960048</v>
      </c>
      <c r="F146" s="73">
        <f t="shared" si="1"/>
        <v>3000000</v>
      </c>
      <c r="G146" s="73">
        <f t="shared" si="1"/>
        <v>350000</v>
      </c>
      <c r="H146" s="73">
        <f t="shared" si="1"/>
        <v>356196</v>
      </c>
      <c r="I146" s="74">
        <f>H146*100/E146</f>
        <v>37.101894905254738</v>
      </c>
      <c r="J146" s="74">
        <f>H146*100/F146</f>
        <v>11.873200000000001</v>
      </c>
      <c r="K146" s="12"/>
      <c r="L146" s="12"/>
      <c r="M146" s="12"/>
    </row>
    <row r="147" spans="1:13" x14ac:dyDescent="0.35">
      <c r="A147" s="12"/>
      <c r="B147" s="12">
        <v>5423</v>
      </c>
      <c r="C147" s="16" t="s">
        <v>130</v>
      </c>
      <c r="D147" s="98"/>
      <c r="E147" s="81">
        <v>960048</v>
      </c>
      <c r="F147" s="81">
        <v>3000000</v>
      </c>
      <c r="G147" s="78">
        <v>350000</v>
      </c>
      <c r="H147" s="81">
        <v>356196</v>
      </c>
      <c r="I147" s="82">
        <v>0</v>
      </c>
      <c r="J147" s="15"/>
      <c r="K147" s="12"/>
      <c r="L147" s="12"/>
      <c r="M147" s="12"/>
    </row>
    <row r="148" spans="1:13" x14ac:dyDescent="0.35">
      <c r="A148" s="89">
        <v>9</v>
      </c>
      <c r="B148" s="96"/>
      <c r="C148" s="89" t="s">
        <v>131</v>
      </c>
      <c r="D148" s="96"/>
      <c r="E148" s="99">
        <v>0</v>
      </c>
      <c r="F148" s="99">
        <v>0</v>
      </c>
      <c r="G148" s="100"/>
      <c r="H148" s="99">
        <v>0</v>
      </c>
      <c r="I148" s="99">
        <v>0</v>
      </c>
      <c r="J148" s="65"/>
      <c r="K148" s="12"/>
      <c r="L148" s="12"/>
      <c r="M148" s="12"/>
    </row>
    <row r="149" spans="1:13" x14ac:dyDescent="0.35">
      <c r="A149" s="92"/>
      <c r="B149" s="93">
        <v>92</v>
      </c>
      <c r="C149" s="92" t="s">
        <v>132</v>
      </c>
      <c r="D149" s="97"/>
      <c r="E149" s="80">
        <v>0</v>
      </c>
      <c r="F149" s="80">
        <v>0</v>
      </c>
      <c r="G149" s="79"/>
      <c r="H149" s="80">
        <v>0</v>
      </c>
      <c r="I149" s="80">
        <v>0</v>
      </c>
      <c r="J149" s="70"/>
      <c r="K149" s="12"/>
      <c r="L149" s="12"/>
      <c r="M149" s="12"/>
    </row>
    <row r="150" spans="1:13" x14ac:dyDescent="0.35">
      <c r="A150" s="16"/>
      <c r="B150" s="17">
        <v>922</v>
      </c>
      <c r="C150" s="16" t="s">
        <v>133</v>
      </c>
      <c r="D150" s="98"/>
      <c r="E150" s="82">
        <v>0</v>
      </c>
      <c r="F150" s="82">
        <v>0</v>
      </c>
      <c r="G150" s="78"/>
      <c r="H150" s="82">
        <v>0</v>
      </c>
      <c r="I150" s="82">
        <v>0</v>
      </c>
      <c r="J150" s="15"/>
      <c r="K150" s="12"/>
      <c r="L150" s="12"/>
      <c r="M150" s="12"/>
    </row>
    <row r="151" spans="1:13" x14ac:dyDescent="0.35">
      <c r="A151" s="12"/>
      <c r="B151" s="12"/>
      <c r="C151" s="16"/>
      <c r="D151" s="98"/>
      <c r="E151" s="101"/>
      <c r="F151" s="78"/>
      <c r="G151" s="78"/>
      <c r="H151" s="101"/>
      <c r="I151" s="12"/>
      <c r="J151" s="15"/>
      <c r="K151" s="12"/>
      <c r="L151" s="12"/>
      <c r="M151" s="12"/>
    </row>
    <row r="152" spans="1:13" x14ac:dyDescent="0.35">
      <c r="A152" s="12"/>
      <c r="B152" s="13"/>
      <c r="C152" s="12"/>
      <c r="D152" s="76"/>
      <c r="E152" s="78"/>
      <c r="F152" s="78"/>
      <c r="G152" s="78"/>
      <c r="H152" s="101"/>
      <c r="I152" s="12"/>
      <c r="J152" s="15"/>
      <c r="K152" s="12"/>
      <c r="L152" s="12"/>
      <c r="M152" s="12"/>
    </row>
    <row r="153" spans="1:13" x14ac:dyDescent="0.35">
      <c r="A153" s="50"/>
      <c r="B153" s="50" t="s">
        <v>134</v>
      </c>
      <c r="D153" s="51"/>
      <c r="E153" s="52"/>
      <c r="F153" s="102"/>
      <c r="G153" s="102"/>
      <c r="H153" s="101"/>
      <c r="I153" s="12"/>
      <c r="J153" s="15"/>
      <c r="K153" s="12"/>
      <c r="L153" s="12"/>
      <c r="M153" s="12"/>
    </row>
    <row r="154" spans="1:13" x14ac:dyDescent="0.35">
      <c r="A154" s="12"/>
      <c r="B154" s="12"/>
      <c r="C154" s="12"/>
      <c r="D154" s="12"/>
      <c r="E154" s="12"/>
      <c r="F154" s="17"/>
      <c r="G154" s="17"/>
      <c r="H154" s="101"/>
      <c r="I154" s="12"/>
      <c r="J154" s="15"/>
      <c r="K154" s="12"/>
      <c r="L154" s="12"/>
      <c r="M154" s="12"/>
    </row>
    <row r="155" spans="1:13" x14ac:dyDescent="0.35">
      <c r="A155" s="26" t="s">
        <v>37</v>
      </c>
      <c r="B155" s="26"/>
      <c r="C155" s="26"/>
      <c r="D155" s="26"/>
      <c r="E155" s="19"/>
      <c r="F155" s="19"/>
      <c r="G155" s="19"/>
      <c r="H155" s="19"/>
      <c r="I155" s="26"/>
      <c r="J155" s="26"/>
      <c r="K155" s="12"/>
      <c r="L155" s="12"/>
      <c r="M155" s="12"/>
    </row>
    <row r="156" spans="1:13" x14ac:dyDescent="0.35">
      <c r="A156" s="26" t="s">
        <v>38</v>
      </c>
      <c r="B156" s="56"/>
      <c r="C156" s="56"/>
      <c r="D156" s="56"/>
      <c r="E156" s="19" t="s">
        <v>9</v>
      </c>
      <c r="F156" s="19" t="s">
        <v>10</v>
      </c>
      <c r="G156" s="19" t="s">
        <v>11</v>
      </c>
      <c r="H156" s="19" t="s">
        <v>9</v>
      </c>
      <c r="I156" s="19" t="s">
        <v>39</v>
      </c>
      <c r="J156" s="19" t="s">
        <v>39</v>
      </c>
      <c r="K156" s="12"/>
      <c r="L156" s="12"/>
      <c r="M156" s="12"/>
    </row>
    <row r="157" spans="1:13" x14ac:dyDescent="0.35">
      <c r="A157" s="26" t="s">
        <v>40</v>
      </c>
      <c r="B157" s="56"/>
      <c r="C157" s="19" t="s">
        <v>41</v>
      </c>
      <c r="D157" s="56"/>
      <c r="E157" s="19">
        <v>2019</v>
      </c>
      <c r="F157" s="19">
        <v>2020</v>
      </c>
      <c r="G157" s="19">
        <v>2020</v>
      </c>
      <c r="H157" s="19">
        <v>2020</v>
      </c>
      <c r="I157" s="19" t="s">
        <v>42</v>
      </c>
      <c r="J157" s="19" t="s">
        <v>43</v>
      </c>
      <c r="K157" s="12"/>
      <c r="L157" s="12"/>
      <c r="M157" s="12"/>
    </row>
    <row r="158" spans="1:13" x14ac:dyDescent="0.35">
      <c r="A158" s="26" t="s">
        <v>44</v>
      </c>
      <c r="B158" s="26"/>
      <c r="C158" s="26"/>
      <c r="D158" s="26"/>
      <c r="E158" s="19">
        <v>1</v>
      </c>
      <c r="F158" s="19">
        <v>2</v>
      </c>
      <c r="G158" s="19">
        <v>3</v>
      </c>
      <c r="H158" s="23">
        <v>4</v>
      </c>
      <c r="I158" s="19"/>
      <c r="J158" s="19"/>
      <c r="K158" s="12"/>
      <c r="L158" s="12"/>
      <c r="M158" s="12"/>
    </row>
    <row r="159" spans="1:13" x14ac:dyDescent="0.35">
      <c r="A159" s="57"/>
      <c r="B159" s="57"/>
      <c r="C159" s="58">
        <v>1</v>
      </c>
      <c r="D159" s="57"/>
      <c r="E159" s="58"/>
      <c r="F159" s="58"/>
      <c r="G159" s="58"/>
      <c r="H159" s="59"/>
      <c r="I159" s="60"/>
      <c r="J159" s="22"/>
      <c r="K159" s="12"/>
      <c r="L159" s="12"/>
      <c r="M159" s="12"/>
    </row>
    <row r="160" spans="1:13" x14ac:dyDescent="0.35">
      <c r="A160" s="61"/>
      <c r="B160" s="61" t="s">
        <v>135</v>
      </c>
      <c r="C160" s="61"/>
      <c r="D160" s="62"/>
      <c r="E160" s="103">
        <f>E161+E207+E216</f>
        <v>13059648</v>
      </c>
      <c r="F160" s="103">
        <f>F161+F207+F216</f>
        <v>19456496</v>
      </c>
      <c r="G160" s="103">
        <f>G161+G207+G216</f>
        <v>10930500</v>
      </c>
      <c r="H160" s="103">
        <f>H161+H207+H216</f>
        <v>11241360</v>
      </c>
      <c r="I160" s="69">
        <f>H160*100/E160</f>
        <v>86.077052000176423</v>
      </c>
      <c r="J160" s="69">
        <f>H160*100/F160</f>
        <v>57.776898779718607</v>
      </c>
      <c r="K160" s="12"/>
      <c r="L160" s="12"/>
      <c r="M160" s="12"/>
    </row>
    <row r="161" spans="1:13" x14ac:dyDescent="0.35">
      <c r="A161" s="65">
        <v>6</v>
      </c>
      <c r="B161" s="65"/>
      <c r="C161" s="65" t="s">
        <v>16</v>
      </c>
      <c r="D161" s="66"/>
      <c r="E161" s="104">
        <f>E162+E173+E179+E189+E202</f>
        <v>11784619</v>
      </c>
      <c r="F161" s="104">
        <f>F162+F173+F179+F189+F202</f>
        <v>16305496</v>
      </c>
      <c r="G161" s="104">
        <f>G162+G173+G179+G189+G202</f>
        <v>10295500</v>
      </c>
      <c r="H161" s="104">
        <f>H162+H173+H179+H189+H202</f>
        <v>11207194</v>
      </c>
      <c r="I161" s="69">
        <f>H161*100/E161</f>
        <v>95.100181007124633</v>
      </c>
      <c r="J161" s="69">
        <f>H161*100/F161</f>
        <v>68.732616290850643</v>
      </c>
      <c r="K161" s="12"/>
      <c r="L161" s="12"/>
      <c r="M161" s="12"/>
    </row>
    <row r="162" spans="1:13" x14ac:dyDescent="0.35">
      <c r="A162" s="70"/>
      <c r="B162" s="71">
        <v>61</v>
      </c>
      <c r="C162" s="70" t="s">
        <v>136</v>
      </c>
      <c r="D162" s="72"/>
      <c r="E162" s="84">
        <f>E163+E167+E169</f>
        <v>6878574</v>
      </c>
      <c r="F162" s="84">
        <f>F163+F167+F169</f>
        <v>2090000</v>
      </c>
      <c r="G162" s="84">
        <f>G163+G167+G169</f>
        <v>6461500</v>
      </c>
      <c r="H162" s="84">
        <f>H163+H167+H169</f>
        <v>6543539</v>
      </c>
      <c r="I162" s="74">
        <f>H162*100/E162</f>
        <v>95.129295694136601</v>
      </c>
      <c r="J162" s="74">
        <f>H162*100/F162</f>
        <v>313.08799043062203</v>
      </c>
      <c r="K162" s="12"/>
      <c r="L162" s="12"/>
      <c r="M162" s="12"/>
    </row>
    <row r="163" spans="1:13" x14ac:dyDescent="0.35">
      <c r="A163" s="70"/>
      <c r="B163" s="75">
        <v>611</v>
      </c>
      <c r="C163" s="70" t="s">
        <v>137</v>
      </c>
      <c r="D163" s="72"/>
      <c r="E163" s="84">
        <f>SUM(E164:E166)</f>
        <v>6647725</v>
      </c>
      <c r="F163" s="84">
        <f>SUM(F164:F166)</f>
        <v>1790000</v>
      </c>
      <c r="G163" s="84">
        <f>SUM(G164:G166)</f>
        <v>6302000</v>
      </c>
      <c r="H163" s="84">
        <f>SUM(H164:H166)</f>
        <v>6359607</v>
      </c>
      <c r="I163" s="74">
        <f>H163*100/E163</f>
        <v>95.665915783219077</v>
      </c>
      <c r="J163" s="74">
        <f>H163*100/F163</f>
        <v>355.28530726256986</v>
      </c>
      <c r="K163" s="12"/>
      <c r="L163" s="12"/>
      <c r="M163" s="12"/>
    </row>
    <row r="164" spans="1:13" x14ac:dyDescent="0.35">
      <c r="A164" s="12"/>
      <c r="B164" s="12">
        <v>6111</v>
      </c>
      <c r="C164" s="12" t="s">
        <v>138</v>
      </c>
      <c r="D164" s="76"/>
      <c r="E164" s="81">
        <v>6647725</v>
      </c>
      <c r="F164" s="81">
        <v>2000000</v>
      </c>
      <c r="G164" s="78">
        <v>6445000</v>
      </c>
      <c r="H164" s="81">
        <v>6359607</v>
      </c>
      <c r="I164" s="82">
        <v>0</v>
      </c>
      <c r="J164" s="25"/>
      <c r="K164" s="12"/>
      <c r="L164" s="12"/>
      <c r="M164" s="12"/>
    </row>
    <row r="165" spans="1:13" x14ac:dyDescent="0.35">
      <c r="A165" s="12"/>
      <c r="B165" s="12">
        <v>6115</v>
      </c>
      <c r="C165" s="12" t="s">
        <v>139</v>
      </c>
      <c r="D165" s="76"/>
      <c r="E165" s="81">
        <v>0</v>
      </c>
      <c r="F165" s="81">
        <v>-400000</v>
      </c>
      <c r="G165" s="105">
        <v>-143000</v>
      </c>
      <c r="H165" s="81">
        <v>0</v>
      </c>
      <c r="I165" s="82">
        <v>0</v>
      </c>
      <c r="J165" s="25"/>
      <c r="K165" s="12"/>
      <c r="L165" s="12"/>
      <c r="M165" s="12"/>
    </row>
    <row r="166" spans="1:13" x14ac:dyDescent="0.35">
      <c r="A166" s="12"/>
      <c r="B166" s="12">
        <v>6118</v>
      </c>
      <c r="C166" s="12" t="s">
        <v>140</v>
      </c>
      <c r="D166" s="76"/>
      <c r="E166" s="81">
        <v>0</v>
      </c>
      <c r="F166" s="81">
        <v>190000</v>
      </c>
      <c r="G166" s="78">
        <v>0</v>
      </c>
      <c r="H166" s="81">
        <v>0</v>
      </c>
      <c r="I166" s="82">
        <v>0</v>
      </c>
      <c r="J166" s="25"/>
      <c r="K166" s="12"/>
      <c r="L166" s="12"/>
      <c r="M166" s="12"/>
    </row>
    <row r="167" spans="1:13" x14ac:dyDescent="0.35">
      <c r="A167" s="92"/>
      <c r="B167" s="95">
        <v>613</v>
      </c>
      <c r="C167" s="92" t="s">
        <v>141</v>
      </c>
      <c r="D167" s="94"/>
      <c r="E167" s="80">
        <f>E168</f>
        <v>166057</v>
      </c>
      <c r="F167" s="80">
        <f>F168</f>
        <v>50000</v>
      </c>
      <c r="G167" s="80">
        <f>G168</f>
        <v>120000</v>
      </c>
      <c r="H167" s="80">
        <f>H168</f>
        <v>145242</v>
      </c>
      <c r="I167" s="74">
        <f>H167*100/E167</f>
        <v>87.465147509590082</v>
      </c>
      <c r="J167" s="74">
        <f>H167*100/F167</f>
        <v>290.48399999999998</v>
      </c>
      <c r="K167" s="15"/>
      <c r="L167" s="12"/>
      <c r="M167" s="12"/>
    </row>
    <row r="168" spans="1:13" x14ac:dyDescent="0.35">
      <c r="A168" s="12"/>
      <c r="B168" s="12">
        <v>6134</v>
      </c>
      <c r="C168" s="12" t="s">
        <v>142</v>
      </c>
      <c r="D168" s="76"/>
      <c r="E168" s="106">
        <v>166057</v>
      </c>
      <c r="F168" s="106">
        <v>50000</v>
      </c>
      <c r="G168" s="78">
        <v>120000</v>
      </c>
      <c r="H168" s="106">
        <v>145242</v>
      </c>
      <c r="I168" s="12"/>
      <c r="J168" s="15"/>
      <c r="K168" s="12"/>
      <c r="L168" s="12"/>
      <c r="M168" s="12"/>
    </row>
    <row r="169" spans="1:13" x14ac:dyDescent="0.35">
      <c r="A169" s="70"/>
      <c r="B169" s="75">
        <v>614</v>
      </c>
      <c r="C169" s="70" t="s">
        <v>143</v>
      </c>
      <c r="D169" s="72"/>
      <c r="E169" s="80">
        <f>SUM(E170:E172)</f>
        <v>64792</v>
      </c>
      <c r="F169" s="80">
        <f>SUM(F170:F172)</f>
        <v>250000</v>
      </c>
      <c r="G169" s="80">
        <f>SUM(G170:G172)</f>
        <v>39500</v>
      </c>
      <c r="H169" s="80">
        <f>SUM(H170:H172)</f>
        <v>38690</v>
      </c>
      <c r="I169" s="74">
        <f>H169*100/E169</f>
        <v>59.714162242252129</v>
      </c>
      <c r="J169" s="74">
        <f>H169*100/F169</f>
        <v>15.476000000000001</v>
      </c>
      <c r="K169" s="12"/>
      <c r="L169" s="12"/>
      <c r="M169" s="12"/>
    </row>
    <row r="170" spans="1:13" x14ac:dyDescent="0.35">
      <c r="A170" s="12"/>
      <c r="B170" s="12">
        <v>6142</v>
      </c>
      <c r="C170" s="12" t="s">
        <v>144</v>
      </c>
      <c r="D170" s="76"/>
      <c r="E170" s="106">
        <v>47770</v>
      </c>
      <c r="F170" s="106">
        <v>100000</v>
      </c>
      <c r="G170" s="78">
        <v>39000</v>
      </c>
      <c r="H170" s="106">
        <v>38432</v>
      </c>
      <c r="I170" s="12"/>
      <c r="J170" s="15"/>
      <c r="K170" s="12"/>
      <c r="L170" s="12"/>
      <c r="M170" s="12"/>
    </row>
    <row r="171" spans="1:13" x14ac:dyDescent="0.35">
      <c r="A171" s="12"/>
      <c r="B171" s="12">
        <v>6145</v>
      </c>
      <c r="C171" s="12" t="s">
        <v>145</v>
      </c>
      <c r="D171" s="76"/>
      <c r="E171" s="106">
        <v>497</v>
      </c>
      <c r="F171" s="106">
        <v>100000</v>
      </c>
      <c r="G171" s="78">
        <v>0</v>
      </c>
      <c r="H171" s="106">
        <v>0</v>
      </c>
      <c r="I171" s="12"/>
      <c r="J171" s="15"/>
      <c r="K171" s="12"/>
      <c r="L171" s="12"/>
      <c r="M171" s="12"/>
    </row>
    <row r="172" spans="1:13" x14ac:dyDescent="0.35">
      <c r="A172" s="12"/>
      <c r="B172" s="12">
        <v>6163</v>
      </c>
      <c r="C172" s="12" t="s">
        <v>146</v>
      </c>
      <c r="D172" s="76"/>
      <c r="E172" s="81">
        <v>16525</v>
      </c>
      <c r="F172" s="81">
        <v>50000</v>
      </c>
      <c r="G172" s="78">
        <v>500</v>
      </c>
      <c r="H172" s="81">
        <v>258</v>
      </c>
      <c r="I172" s="82">
        <v>0</v>
      </c>
      <c r="J172" s="25"/>
      <c r="K172" s="12"/>
      <c r="L172" s="12"/>
      <c r="M172" s="12"/>
    </row>
    <row r="173" spans="1:13" x14ac:dyDescent="0.35">
      <c r="A173" s="70"/>
      <c r="B173" s="71">
        <v>63</v>
      </c>
      <c r="C173" s="70" t="s">
        <v>147</v>
      </c>
      <c r="D173" s="72"/>
      <c r="E173" s="84">
        <f>E174+E177</f>
        <v>2175020</v>
      </c>
      <c r="F173" s="84">
        <f>F174+F177</f>
        <v>10655496</v>
      </c>
      <c r="G173" s="84">
        <f>G174+G177</f>
        <v>1600000</v>
      </c>
      <c r="H173" s="84">
        <f>H174+H177</f>
        <v>2414876</v>
      </c>
      <c r="I173" s="74">
        <f>H173*100/E173</f>
        <v>111.02776066426975</v>
      </c>
      <c r="J173" s="74">
        <f>H173*100/F173</f>
        <v>22.663196532568733</v>
      </c>
      <c r="K173" s="12"/>
      <c r="L173" s="12"/>
      <c r="M173" s="12"/>
    </row>
    <row r="174" spans="1:13" x14ac:dyDescent="0.35">
      <c r="A174" s="70"/>
      <c r="B174" s="75">
        <v>633</v>
      </c>
      <c r="C174" s="70" t="s">
        <v>148</v>
      </c>
      <c r="D174" s="72"/>
      <c r="E174" s="80">
        <f>SUM(E175:E176)</f>
        <v>2121665</v>
      </c>
      <c r="F174" s="80">
        <f>SUM(F175:F176)</f>
        <v>1500000</v>
      </c>
      <c r="G174" s="80">
        <f>SUM(G175:G176)</f>
        <v>1600000</v>
      </c>
      <c r="H174" s="80">
        <f>SUM(H175:H176)</f>
        <v>2385893</v>
      </c>
      <c r="I174" s="74">
        <f>H174*100/E174</f>
        <v>112.45380396999526</v>
      </c>
      <c r="J174" s="74">
        <f>H174*100/F174</f>
        <v>159.05953333333332</v>
      </c>
      <c r="K174" s="12"/>
      <c r="L174" s="12"/>
      <c r="M174" s="12"/>
    </row>
    <row r="175" spans="1:13" x14ac:dyDescent="0.35">
      <c r="A175" s="12"/>
      <c r="B175" s="12">
        <v>6331</v>
      </c>
      <c r="C175" s="12" t="s">
        <v>149</v>
      </c>
      <c r="D175" s="76"/>
      <c r="E175" s="81">
        <v>250150</v>
      </c>
      <c r="F175" s="81">
        <v>500000</v>
      </c>
      <c r="G175" s="78">
        <v>200000</v>
      </c>
      <c r="H175" s="81">
        <v>442007</v>
      </c>
      <c r="I175" s="82">
        <v>0</v>
      </c>
      <c r="J175" s="15"/>
      <c r="K175" s="12"/>
      <c r="L175" s="12"/>
      <c r="M175" s="12"/>
    </row>
    <row r="176" spans="1:13" x14ac:dyDescent="0.35">
      <c r="A176" s="12"/>
      <c r="B176" s="12">
        <v>6332</v>
      </c>
      <c r="C176" s="12" t="s">
        <v>150</v>
      </c>
      <c r="D176" s="76"/>
      <c r="E176" s="81">
        <v>1871515</v>
      </c>
      <c r="F176" s="81">
        <v>1000000</v>
      </c>
      <c r="G176" s="78">
        <v>1400000</v>
      </c>
      <c r="H176" s="81">
        <v>1943886</v>
      </c>
      <c r="I176" s="82">
        <v>0</v>
      </c>
      <c r="J176" s="25"/>
      <c r="K176" s="12"/>
      <c r="L176" s="12"/>
      <c r="M176" s="12"/>
    </row>
    <row r="177" spans="1:13" x14ac:dyDescent="0.35">
      <c r="A177" s="70"/>
      <c r="B177" s="75">
        <v>634</v>
      </c>
      <c r="C177" s="70" t="s">
        <v>151</v>
      </c>
      <c r="D177" s="72"/>
      <c r="E177" s="80">
        <f>E178</f>
        <v>53355</v>
      </c>
      <c r="F177" s="80">
        <f>F178</f>
        <v>9155496</v>
      </c>
      <c r="G177" s="80">
        <f>G178</f>
        <v>0</v>
      </c>
      <c r="H177" s="80">
        <f>H178</f>
        <v>28983</v>
      </c>
      <c r="I177" s="74">
        <f>H177*100/E177</f>
        <v>54.321057070565082</v>
      </c>
      <c r="J177" s="74">
        <f>H177*100/F177</f>
        <v>0.31656395240629237</v>
      </c>
      <c r="K177" s="12"/>
      <c r="L177" s="12"/>
      <c r="M177" s="12"/>
    </row>
    <row r="178" spans="1:13" x14ac:dyDescent="0.35">
      <c r="A178" s="12"/>
      <c r="B178" s="12">
        <v>6341</v>
      </c>
      <c r="C178" s="12" t="s">
        <v>152</v>
      </c>
      <c r="D178" s="76"/>
      <c r="E178" s="81">
        <v>53355</v>
      </c>
      <c r="F178" s="81">
        <v>9155496</v>
      </c>
      <c r="G178" s="78">
        <v>0</v>
      </c>
      <c r="H178" s="81">
        <v>28983</v>
      </c>
      <c r="I178" s="82">
        <v>0</v>
      </c>
      <c r="J178" s="25"/>
      <c r="K178" s="12"/>
      <c r="L178" s="12"/>
      <c r="M178" s="12"/>
    </row>
    <row r="179" spans="1:13" x14ac:dyDescent="0.35">
      <c r="A179" s="70"/>
      <c r="B179" s="71">
        <v>64</v>
      </c>
      <c r="C179" s="70" t="s">
        <v>153</v>
      </c>
      <c r="D179" s="72"/>
      <c r="E179" s="84">
        <f>E180+E184</f>
        <v>1324042</v>
      </c>
      <c r="F179" s="84">
        <f>F180+F184</f>
        <v>2250000</v>
      </c>
      <c r="G179" s="84">
        <f>G180+G184</f>
        <v>1771000</v>
      </c>
      <c r="H179" s="84">
        <f>H180+H184</f>
        <v>1828889</v>
      </c>
      <c r="I179" s="74">
        <f>H179*100/E179</f>
        <v>138.12922852900437</v>
      </c>
      <c r="J179" s="74">
        <f>H179*100/F179</f>
        <v>81.283955555555551</v>
      </c>
      <c r="K179" s="12"/>
      <c r="L179" s="12"/>
      <c r="M179" s="12"/>
    </row>
    <row r="180" spans="1:13" x14ac:dyDescent="0.35">
      <c r="A180" s="70"/>
      <c r="B180" s="75">
        <v>641</v>
      </c>
      <c r="C180" s="70" t="s">
        <v>154</v>
      </c>
      <c r="D180" s="72"/>
      <c r="E180" s="80">
        <f>SUM(E181:E183)</f>
        <v>0</v>
      </c>
      <c r="F180" s="80">
        <f>SUM(F181:F183)</f>
        <v>10000</v>
      </c>
      <c r="G180" s="80">
        <f>SUM(G181:G183)</f>
        <v>0</v>
      </c>
      <c r="H180" s="80">
        <f>SUM(H181:H183)</f>
        <v>0</v>
      </c>
      <c r="I180" s="74"/>
      <c r="J180" s="74">
        <f>H180*100/F180</f>
        <v>0</v>
      </c>
      <c r="K180" s="12"/>
      <c r="L180" s="12"/>
      <c r="M180" s="12"/>
    </row>
    <row r="181" spans="1:13" x14ac:dyDescent="0.35">
      <c r="A181" s="12"/>
      <c r="B181" s="12">
        <v>6411</v>
      </c>
      <c r="C181" s="12" t="s">
        <v>155</v>
      </c>
      <c r="D181" s="76"/>
      <c r="E181" s="81">
        <v>0</v>
      </c>
      <c r="F181" s="81">
        <v>1000</v>
      </c>
      <c r="G181" s="78">
        <v>0</v>
      </c>
      <c r="H181" s="81">
        <v>0</v>
      </c>
      <c r="I181" s="82">
        <v>0</v>
      </c>
      <c r="J181" s="25"/>
      <c r="K181" s="12"/>
      <c r="L181" s="12"/>
      <c r="M181" s="12"/>
    </row>
    <row r="182" spans="1:13" x14ac:dyDescent="0.35">
      <c r="A182" s="12"/>
      <c r="B182" s="12">
        <v>6413</v>
      </c>
      <c r="C182" s="12" t="s">
        <v>156</v>
      </c>
      <c r="D182" s="76"/>
      <c r="E182" s="81">
        <v>0</v>
      </c>
      <c r="F182" s="81">
        <v>5000</v>
      </c>
      <c r="G182" s="78">
        <v>0</v>
      </c>
      <c r="H182" s="81">
        <v>0</v>
      </c>
      <c r="I182" s="82">
        <v>0</v>
      </c>
      <c r="J182" s="25"/>
      <c r="K182" s="12"/>
      <c r="L182" s="12"/>
      <c r="M182" s="12"/>
    </row>
    <row r="183" spans="1:13" x14ac:dyDescent="0.35">
      <c r="A183" s="12"/>
      <c r="B183" s="12">
        <v>6414</v>
      </c>
      <c r="C183" s="12" t="s">
        <v>157</v>
      </c>
      <c r="D183" s="76"/>
      <c r="E183" s="81">
        <v>0</v>
      </c>
      <c r="F183" s="81">
        <v>4000</v>
      </c>
      <c r="G183" s="78">
        <v>0</v>
      </c>
      <c r="H183" s="81">
        <v>0</v>
      </c>
      <c r="I183" s="82">
        <v>0</v>
      </c>
      <c r="J183" s="25"/>
      <c r="K183" s="12"/>
      <c r="L183" s="12"/>
      <c r="M183" s="12"/>
    </row>
    <row r="184" spans="1:13" x14ac:dyDescent="0.35">
      <c r="A184" s="70"/>
      <c r="B184" s="75">
        <v>642</v>
      </c>
      <c r="C184" s="70" t="s">
        <v>158</v>
      </c>
      <c r="D184" s="72"/>
      <c r="E184" s="80">
        <f>SUM(E185:E188)</f>
        <v>1324042</v>
      </c>
      <c r="F184" s="80">
        <f>SUM(F185:F188)</f>
        <v>2240000</v>
      </c>
      <c r="G184" s="80">
        <f>SUM(G185:G188)</f>
        <v>1771000</v>
      </c>
      <c r="H184" s="80">
        <f>SUM(H185:H188)</f>
        <v>1828889</v>
      </c>
      <c r="I184" s="74">
        <f>H184*100/E184</f>
        <v>138.12922852900437</v>
      </c>
      <c r="J184" s="74">
        <f>H184*100/F184</f>
        <v>81.646830357142861</v>
      </c>
      <c r="K184" s="12"/>
      <c r="L184" s="12"/>
      <c r="M184" s="12"/>
    </row>
    <row r="185" spans="1:13" x14ac:dyDescent="0.35">
      <c r="A185" s="12"/>
      <c r="B185" s="12">
        <v>6421</v>
      </c>
      <c r="C185" s="12" t="s">
        <v>159</v>
      </c>
      <c r="D185" s="76"/>
      <c r="E185" s="81">
        <v>338926</v>
      </c>
      <c r="F185" s="81">
        <v>30000</v>
      </c>
      <c r="G185" s="78">
        <v>30000</v>
      </c>
      <c r="H185" s="81">
        <v>31300</v>
      </c>
      <c r="I185" s="82">
        <v>0</v>
      </c>
      <c r="J185" s="25"/>
      <c r="K185" s="12"/>
      <c r="L185" s="12"/>
      <c r="M185" s="12"/>
    </row>
    <row r="186" spans="1:13" x14ac:dyDescent="0.35">
      <c r="A186" s="12"/>
      <c r="B186" s="12">
        <v>6422</v>
      </c>
      <c r="C186" s="12" t="s">
        <v>160</v>
      </c>
      <c r="D186" s="76"/>
      <c r="E186" s="106">
        <v>42898</v>
      </c>
      <c r="F186" s="106">
        <v>200000</v>
      </c>
      <c r="G186" s="78">
        <v>200000</v>
      </c>
      <c r="H186" s="106">
        <v>219217</v>
      </c>
      <c r="I186" s="12">
        <v>82.8</v>
      </c>
      <c r="J186" s="15">
        <v>12.28</v>
      </c>
      <c r="K186" s="12"/>
      <c r="L186" s="12"/>
      <c r="M186" s="12"/>
    </row>
    <row r="187" spans="1:13" x14ac:dyDescent="0.35">
      <c r="A187" s="12"/>
      <c r="B187" s="12">
        <v>6423</v>
      </c>
      <c r="C187" s="12" t="s">
        <v>161</v>
      </c>
      <c r="D187" s="76"/>
      <c r="E187" s="106">
        <v>942218</v>
      </c>
      <c r="F187" s="106">
        <v>2000000</v>
      </c>
      <c r="G187" s="78">
        <v>1540000</v>
      </c>
      <c r="H187" s="106">
        <v>1578372</v>
      </c>
      <c r="I187" s="82">
        <v>92.5</v>
      </c>
      <c r="J187" s="15">
        <v>33.979999999999997</v>
      </c>
      <c r="K187" s="12"/>
      <c r="L187" s="12"/>
      <c r="M187" s="12"/>
    </row>
    <row r="188" spans="1:13" x14ac:dyDescent="0.35">
      <c r="A188" s="12"/>
      <c r="B188" s="12">
        <v>6423</v>
      </c>
      <c r="C188" s="12" t="s">
        <v>162</v>
      </c>
      <c r="D188" s="76"/>
      <c r="E188" s="81">
        <v>0</v>
      </c>
      <c r="F188" s="81">
        <v>10000</v>
      </c>
      <c r="G188" s="78">
        <v>1000</v>
      </c>
      <c r="H188" s="81">
        <v>0</v>
      </c>
      <c r="I188" s="82">
        <v>0</v>
      </c>
      <c r="J188" s="25"/>
      <c r="K188" s="12"/>
      <c r="L188" s="12"/>
      <c r="M188" s="12"/>
    </row>
    <row r="189" spans="1:13" x14ac:dyDescent="0.35">
      <c r="A189" s="70"/>
      <c r="B189" s="71">
        <v>65</v>
      </c>
      <c r="C189" s="70" t="s">
        <v>163</v>
      </c>
      <c r="D189" s="72"/>
      <c r="E189" s="80">
        <f>E190+E194</f>
        <v>493647</v>
      </c>
      <c r="F189" s="80">
        <f>F190+F194</f>
        <v>1190000</v>
      </c>
      <c r="G189" s="80">
        <f>G190+G194</f>
        <v>448000</v>
      </c>
      <c r="H189" s="80">
        <f>H190+H194</f>
        <v>419890</v>
      </c>
      <c r="I189" s="80">
        <v>0</v>
      </c>
      <c r="J189" s="74">
        <f>H189*100/F189</f>
        <v>35.284873949579833</v>
      </c>
      <c r="K189" s="12"/>
      <c r="L189" s="12"/>
      <c r="M189" s="12"/>
    </row>
    <row r="190" spans="1:13" x14ac:dyDescent="0.35">
      <c r="A190" s="70"/>
      <c r="B190" s="75">
        <v>651</v>
      </c>
      <c r="C190" s="70" t="s">
        <v>164</v>
      </c>
      <c r="D190" s="72"/>
      <c r="E190" s="80">
        <f>SUM(E191:E193)</f>
        <v>379</v>
      </c>
      <c r="F190" s="80">
        <f>SUM(F191:F193)</f>
        <v>10000</v>
      </c>
      <c r="G190" s="80">
        <f>SUM(G191:G193)</f>
        <v>10000</v>
      </c>
      <c r="H190" s="80">
        <f>SUM(H191:H193)</f>
        <v>4647</v>
      </c>
      <c r="I190" s="80">
        <v>0</v>
      </c>
      <c r="J190" s="74">
        <f>H190*100/F190</f>
        <v>46.47</v>
      </c>
      <c r="K190" s="12"/>
      <c r="L190" s="12"/>
      <c r="M190" s="12"/>
    </row>
    <row r="191" spans="1:13" x14ac:dyDescent="0.35">
      <c r="A191" s="12"/>
      <c r="B191" s="12">
        <v>6512</v>
      </c>
      <c r="C191" s="12" t="s">
        <v>165</v>
      </c>
      <c r="D191" s="76"/>
      <c r="E191" s="81">
        <v>32</v>
      </c>
      <c r="F191" s="81">
        <v>1000</v>
      </c>
      <c r="G191" s="78">
        <v>1000</v>
      </c>
      <c r="H191" s="81">
        <v>0</v>
      </c>
      <c r="I191" s="82">
        <v>0</v>
      </c>
      <c r="J191" s="25"/>
      <c r="K191" s="12"/>
      <c r="L191" s="12"/>
      <c r="M191" s="12"/>
    </row>
    <row r="192" spans="1:13" x14ac:dyDescent="0.35">
      <c r="A192" s="12"/>
      <c r="B192" s="12">
        <v>6513</v>
      </c>
      <c r="C192" s="12" t="s">
        <v>166</v>
      </c>
      <c r="D192" s="76"/>
      <c r="E192" s="81">
        <v>0</v>
      </c>
      <c r="F192" s="81">
        <v>6000</v>
      </c>
      <c r="G192" s="78">
        <v>6000</v>
      </c>
      <c r="H192" s="81">
        <v>0</v>
      </c>
      <c r="I192" s="82">
        <v>0</v>
      </c>
      <c r="J192" s="25"/>
      <c r="K192" s="12"/>
      <c r="L192" s="12"/>
      <c r="M192" s="12"/>
    </row>
    <row r="193" spans="1:13" x14ac:dyDescent="0.35">
      <c r="A193" s="12"/>
      <c r="B193" s="12">
        <v>6514</v>
      </c>
      <c r="C193" s="12" t="s">
        <v>167</v>
      </c>
      <c r="D193" s="76"/>
      <c r="E193" s="81">
        <v>347</v>
      </c>
      <c r="F193" s="81">
        <v>3000</v>
      </c>
      <c r="G193" s="78">
        <v>3000</v>
      </c>
      <c r="H193" s="81">
        <v>4647</v>
      </c>
      <c r="I193" s="82">
        <v>0</v>
      </c>
      <c r="J193" s="25"/>
      <c r="K193" s="12"/>
      <c r="L193" s="12"/>
      <c r="M193" s="12"/>
    </row>
    <row r="194" spans="1:13" x14ac:dyDescent="0.35">
      <c r="A194" s="70"/>
      <c r="B194" s="75">
        <v>652</v>
      </c>
      <c r="C194" s="70" t="s">
        <v>168</v>
      </c>
      <c r="D194" s="72"/>
      <c r="E194" s="84">
        <f>SUM(E195:E201)</f>
        <v>493268</v>
      </c>
      <c r="F194" s="84">
        <f>SUM(F195:F201)</f>
        <v>1180000</v>
      </c>
      <c r="G194" s="84">
        <f>SUM(G195:G201)</f>
        <v>438000</v>
      </c>
      <c r="H194" s="84">
        <f>SUM(H195:H201)</f>
        <v>415243</v>
      </c>
      <c r="I194" s="74">
        <f>H194*100/E194</f>
        <v>84.182026808955783</v>
      </c>
      <c r="J194" s="74">
        <f>H194*100/F194</f>
        <v>35.190084745762711</v>
      </c>
      <c r="K194" s="15"/>
      <c r="L194" s="12"/>
      <c r="M194" s="12"/>
    </row>
    <row r="195" spans="1:13" x14ac:dyDescent="0.35">
      <c r="A195" s="12"/>
      <c r="B195" s="12">
        <v>6522</v>
      </c>
      <c r="C195" s="12" t="s">
        <v>169</v>
      </c>
      <c r="D195" s="76"/>
      <c r="E195" s="106">
        <v>18684</v>
      </c>
      <c r="F195" s="106">
        <v>10000</v>
      </c>
      <c r="G195" s="78">
        <v>3000</v>
      </c>
      <c r="H195" s="106">
        <v>2063</v>
      </c>
      <c r="I195" s="12">
        <v>96.7</v>
      </c>
      <c r="J195" s="15">
        <v>85.86</v>
      </c>
      <c r="K195" s="12"/>
      <c r="L195" s="12"/>
      <c r="M195" s="12"/>
    </row>
    <row r="196" spans="1:13" x14ac:dyDescent="0.35">
      <c r="A196" s="12"/>
      <c r="B196" s="12">
        <v>6524</v>
      </c>
      <c r="C196" s="12" t="s">
        <v>170</v>
      </c>
      <c r="D196" s="76"/>
      <c r="E196" s="106">
        <v>58689</v>
      </c>
      <c r="F196" s="106">
        <v>30000</v>
      </c>
      <c r="G196" s="78">
        <v>50000</v>
      </c>
      <c r="H196" s="106">
        <v>46745</v>
      </c>
      <c r="I196" s="12">
        <v>334.4</v>
      </c>
      <c r="J196" s="15">
        <v>53.68</v>
      </c>
      <c r="K196" s="12"/>
      <c r="L196" s="12"/>
      <c r="M196" s="12"/>
    </row>
    <row r="197" spans="1:13" x14ac:dyDescent="0.35">
      <c r="A197" s="12"/>
      <c r="B197" s="12">
        <v>6526</v>
      </c>
      <c r="C197" s="12" t="s">
        <v>171</v>
      </c>
      <c r="D197" s="76"/>
      <c r="E197" s="106">
        <v>113874</v>
      </c>
      <c r="F197" s="106">
        <v>500000</v>
      </c>
      <c r="G197" s="78">
        <v>65000</v>
      </c>
      <c r="H197" s="106">
        <v>60611</v>
      </c>
      <c r="I197" s="12">
        <v>142.5</v>
      </c>
      <c r="J197" s="15">
        <v>38.39</v>
      </c>
      <c r="K197" s="12"/>
      <c r="L197" s="12"/>
      <c r="M197" s="12"/>
    </row>
    <row r="198" spans="1:13" x14ac:dyDescent="0.35">
      <c r="A198" s="12"/>
      <c r="B198" s="12">
        <v>6526</v>
      </c>
      <c r="C198" s="12" t="s">
        <v>172</v>
      </c>
      <c r="D198" s="76"/>
      <c r="E198" s="81"/>
      <c r="F198" s="81">
        <v>300000</v>
      </c>
      <c r="G198" s="78">
        <v>10000</v>
      </c>
      <c r="H198" s="81">
        <v>0</v>
      </c>
      <c r="I198" s="82">
        <v>0</v>
      </c>
      <c r="J198" s="15"/>
      <c r="K198" s="12"/>
      <c r="L198" s="12"/>
      <c r="M198" s="12"/>
    </row>
    <row r="199" spans="1:13" x14ac:dyDescent="0.35">
      <c r="A199" s="12"/>
      <c r="B199" s="12">
        <v>6531</v>
      </c>
      <c r="C199" s="12" t="s">
        <v>173</v>
      </c>
      <c r="D199" s="76"/>
      <c r="E199" s="106">
        <v>1752</v>
      </c>
      <c r="F199" s="106">
        <v>40000</v>
      </c>
      <c r="G199" s="78">
        <v>10000</v>
      </c>
      <c r="H199" s="106">
        <v>88</v>
      </c>
      <c r="I199" s="12">
        <v>46.6</v>
      </c>
      <c r="J199" s="15">
        <v>24.73</v>
      </c>
      <c r="K199" s="12"/>
      <c r="L199" s="12"/>
      <c r="M199" s="12"/>
    </row>
    <row r="200" spans="1:13" x14ac:dyDescent="0.35">
      <c r="A200" s="12"/>
      <c r="B200" s="12">
        <v>6532</v>
      </c>
      <c r="C200" s="12" t="s">
        <v>174</v>
      </c>
      <c r="D200" s="76"/>
      <c r="E200" s="106">
        <v>300269</v>
      </c>
      <c r="F200" s="106">
        <v>300000</v>
      </c>
      <c r="G200" s="78">
        <v>300000</v>
      </c>
      <c r="H200" s="106">
        <v>296152</v>
      </c>
      <c r="I200" s="12">
        <v>146.30000000000001</v>
      </c>
      <c r="J200" s="15">
        <v>22.46</v>
      </c>
      <c r="K200" s="12"/>
      <c r="L200" s="12"/>
      <c r="M200" s="12"/>
    </row>
    <row r="201" spans="1:13" x14ac:dyDescent="0.35">
      <c r="A201" s="12"/>
      <c r="B201" s="12">
        <v>683</v>
      </c>
      <c r="C201" s="12" t="s">
        <v>175</v>
      </c>
      <c r="D201" s="76"/>
      <c r="E201" s="81">
        <v>0</v>
      </c>
      <c r="F201" s="81">
        <v>0</v>
      </c>
      <c r="G201" s="78"/>
      <c r="H201" s="81">
        <v>9584</v>
      </c>
      <c r="I201" s="82">
        <v>0</v>
      </c>
      <c r="J201" s="15"/>
      <c r="K201" s="12"/>
      <c r="L201" s="12"/>
      <c r="M201" s="12"/>
    </row>
    <row r="202" spans="1:13" x14ac:dyDescent="0.35">
      <c r="A202" s="70"/>
      <c r="B202" s="71">
        <v>66</v>
      </c>
      <c r="C202" s="70" t="s">
        <v>175</v>
      </c>
      <c r="D202" s="72"/>
      <c r="E202" s="80">
        <f>E203+E205</f>
        <v>913336</v>
      </c>
      <c r="F202" s="80">
        <f>F203+F205</f>
        <v>120000</v>
      </c>
      <c r="G202" s="80">
        <f>G203+G205</f>
        <v>15000</v>
      </c>
      <c r="H202" s="80">
        <f>H203+H205</f>
        <v>0</v>
      </c>
      <c r="I202" s="74">
        <f>H202*100/E202</f>
        <v>0</v>
      </c>
      <c r="J202" s="74">
        <f>H202*100/F202</f>
        <v>0</v>
      </c>
      <c r="K202" s="15"/>
      <c r="L202" s="12"/>
      <c r="M202" s="12"/>
    </row>
    <row r="203" spans="1:13" x14ac:dyDescent="0.35">
      <c r="A203" s="70"/>
      <c r="B203" s="75">
        <v>661</v>
      </c>
      <c r="C203" s="70" t="s">
        <v>176</v>
      </c>
      <c r="D203" s="72"/>
      <c r="E203" s="80">
        <f>E204</f>
        <v>0</v>
      </c>
      <c r="F203" s="80">
        <f>F204</f>
        <v>0</v>
      </c>
      <c r="G203" s="80">
        <f>G204</f>
        <v>0</v>
      </c>
      <c r="H203" s="80">
        <f>H204</f>
        <v>0</v>
      </c>
      <c r="I203" s="74"/>
      <c r="J203" s="74" t="e">
        <f>H203*100/F203</f>
        <v>#DIV/0!</v>
      </c>
      <c r="K203" s="15"/>
      <c r="L203" s="12"/>
      <c r="M203" s="12"/>
    </row>
    <row r="204" spans="1:13" x14ac:dyDescent="0.35">
      <c r="A204" s="12"/>
      <c r="B204" s="12">
        <v>6614</v>
      </c>
      <c r="C204" s="12" t="s">
        <v>177</v>
      </c>
      <c r="D204" s="76"/>
      <c r="E204" s="81">
        <v>0</v>
      </c>
      <c r="F204" s="81">
        <v>0</v>
      </c>
      <c r="G204" s="78">
        <v>0</v>
      </c>
      <c r="H204" s="81">
        <v>0</v>
      </c>
      <c r="I204" s="82">
        <v>0</v>
      </c>
      <c r="J204" s="25"/>
      <c r="K204" s="12"/>
      <c r="L204" s="12"/>
      <c r="M204" s="12"/>
    </row>
    <row r="205" spans="1:13" x14ac:dyDescent="0.35">
      <c r="A205" s="70"/>
      <c r="B205" s="75">
        <v>663</v>
      </c>
      <c r="C205" s="70" t="s">
        <v>178</v>
      </c>
      <c r="D205" s="72"/>
      <c r="E205" s="80">
        <f>E206</f>
        <v>913336</v>
      </c>
      <c r="F205" s="80">
        <f>F206</f>
        <v>120000</v>
      </c>
      <c r="G205" s="80">
        <f>G206</f>
        <v>15000</v>
      </c>
      <c r="H205" s="80">
        <f>H206</f>
        <v>0</v>
      </c>
      <c r="I205" s="74">
        <f>H205*100/E205</f>
        <v>0</v>
      </c>
      <c r="J205" s="74">
        <f>H205*100/F205</f>
        <v>0</v>
      </c>
      <c r="K205" s="15"/>
      <c r="L205" s="15"/>
      <c r="M205" s="15"/>
    </row>
    <row r="206" spans="1:13" x14ac:dyDescent="0.35">
      <c r="A206" s="12"/>
      <c r="B206" s="12">
        <v>6631</v>
      </c>
      <c r="C206" s="12" t="s">
        <v>103</v>
      </c>
      <c r="D206" s="76"/>
      <c r="E206" s="81">
        <v>913336</v>
      </c>
      <c r="F206" s="81">
        <v>120000</v>
      </c>
      <c r="G206" s="78">
        <v>15000</v>
      </c>
      <c r="H206" s="81">
        <v>0</v>
      </c>
      <c r="I206" s="82">
        <v>0</v>
      </c>
      <c r="J206" s="25"/>
      <c r="K206" s="12"/>
      <c r="L206" s="12"/>
      <c r="M206" s="12"/>
    </row>
    <row r="207" spans="1:13" x14ac:dyDescent="0.35">
      <c r="A207" s="65">
        <v>7</v>
      </c>
      <c r="B207" s="65"/>
      <c r="C207" s="65" t="s">
        <v>179</v>
      </c>
      <c r="D207" s="66"/>
      <c r="E207" s="104">
        <f>E209+E212+E214</f>
        <v>2492</v>
      </c>
      <c r="F207" s="104">
        <f>F209+F212+F214</f>
        <v>100000</v>
      </c>
      <c r="G207" s="104">
        <f>G209+G212+G214</f>
        <v>35000</v>
      </c>
      <c r="H207" s="104">
        <f>H209+H212+H214</f>
        <v>34166</v>
      </c>
      <c r="I207" s="69"/>
      <c r="J207" s="69">
        <f>H207*100/F207</f>
        <v>34.165999999999997</v>
      </c>
      <c r="K207" s="12"/>
      <c r="L207" s="12"/>
      <c r="M207" s="12"/>
    </row>
    <row r="208" spans="1:13" x14ac:dyDescent="0.35">
      <c r="A208" s="70"/>
      <c r="B208" s="71">
        <v>71</v>
      </c>
      <c r="C208" s="70" t="s">
        <v>180</v>
      </c>
      <c r="D208" s="72"/>
      <c r="E208" s="80">
        <f t="shared" ref="E208:H209" si="2">E209</f>
        <v>0</v>
      </c>
      <c r="F208" s="80">
        <f t="shared" si="2"/>
        <v>50000</v>
      </c>
      <c r="G208" s="80">
        <f t="shared" si="2"/>
        <v>0</v>
      </c>
      <c r="H208" s="80">
        <f t="shared" si="2"/>
        <v>0</v>
      </c>
      <c r="I208" s="74"/>
      <c r="J208" s="74">
        <f>H208*100/F208</f>
        <v>0</v>
      </c>
      <c r="K208" s="12"/>
      <c r="L208" s="12"/>
      <c r="M208" s="12"/>
    </row>
    <row r="209" spans="1:13" x14ac:dyDescent="0.35">
      <c r="A209" s="70"/>
      <c r="B209" s="75">
        <v>711</v>
      </c>
      <c r="C209" s="70" t="s">
        <v>181</v>
      </c>
      <c r="D209" s="72"/>
      <c r="E209" s="80">
        <f t="shared" si="2"/>
        <v>0</v>
      </c>
      <c r="F209" s="80">
        <f t="shared" si="2"/>
        <v>50000</v>
      </c>
      <c r="G209" s="80">
        <f t="shared" si="2"/>
        <v>0</v>
      </c>
      <c r="H209" s="80">
        <f t="shared" si="2"/>
        <v>0</v>
      </c>
      <c r="I209" s="74"/>
      <c r="J209" s="74">
        <f>H209*100/F209</f>
        <v>0</v>
      </c>
      <c r="K209" s="12"/>
      <c r="L209" s="12"/>
      <c r="M209" s="12"/>
    </row>
    <row r="210" spans="1:13" x14ac:dyDescent="0.35">
      <c r="A210" s="12"/>
      <c r="B210" s="12">
        <v>7111</v>
      </c>
      <c r="C210" s="12" t="s">
        <v>113</v>
      </c>
      <c r="D210" s="76"/>
      <c r="E210" s="107"/>
      <c r="F210" s="107">
        <v>50000</v>
      </c>
      <c r="G210" s="78">
        <v>0</v>
      </c>
      <c r="H210" s="107"/>
      <c r="I210" s="82">
        <v>0</v>
      </c>
      <c r="J210" s="25"/>
      <c r="K210" s="12"/>
      <c r="L210" s="12"/>
      <c r="M210" s="12"/>
    </row>
    <row r="211" spans="1:13" x14ac:dyDescent="0.35">
      <c r="A211" s="70"/>
      <c r="B211" s="71">
        <v>72</v>
      </c>
      <c r="C211" s="70" t="s">
        <v>182</v>
      </c>
      <c r="D211" s="72"/>
      <c r="E211" s="84">
        <f t="shared" ref="E211:H212" si="3">E212</f>
        <v>2492</v>
      </c>
      <c r="F211" s="84">
        <f t="shared" si="3"/>
        <v>20000</v>
      </c>
      <c r="G211" s="84">
        <f t="shared" si="3"/>
        <v>35000</v>
      </c>
      <c r="H211" s="84">
        <f t="shared" si="3"/>
        <v>34166</v>
      </c>
      <c r="I211" s="74">
        <f>H211*100/E211</f>
        <v>1371.0272873194222</v>
      </c>
      <c r="J211" s="74">
        <f>H211*100/F211</f>
        <v>170.83</v>
      </c>
      <c r="K211" s="15"/>
      <c r="L211" s="12"/>
      <c r="M211" s="12"/>
    </row>
    <row r="212" spans="1:13" x14ac:dyDescent="0.35">
      <c r="A212" s="70"/>
      <c r="B212" s="75">
        <v>721</v>
      </c>
      <c r="C212" s="70" t="s">
        <v>183</v>
      </c>
      <c r="D212" s="72"/>
      <c r="E212" s="84">
        <f t="shared" si="3"/>
        <v>2492</v>
      </c>
      <c r="F212" s="84">
        <f t="shared" si="3"/>
        <v>20000</v>
      </c>
      <c r="G212" s="84">
        <f t="shared" si="3"/>
        <v>35000</v>
      </c>
      <c r="H212" s="84">
        <f t="shared" si="3"/>
        <v>34166</v>
      </c>
      <c r="I212" s="74">
        <f>H212*100/E212</f>
        <v>1371.0272873194222</v>
      </c>
      <c r="J212" s="74">
        <f>H212*100/F212</f>
        <v>170.83</v>
      </c>
      <c r="K212" s="15"/>
      <c r="L212" s="12"/>
      <c r="M212" s="12"/>
    </row>
    <row r="213" spans="1:13" x14ac:dyDescent="0.35">
      <c r="A213" s="12"/>
      <c r="B213" s="12">
        <v>7211</v>
      </c>
      <c r="C213" s="12" t="s">
        <v>184</v>
      </c>
      <c r="D213" s="76"/>
      <c r="E213" s="106">
        <v>2492</v>
      </c>
      <c r="F213" s="106">
        <v>20000</v>
      </c>
      <c r="G213" s="78">
        <v>35000</v>
      </c>
      <c r="H213" s="106">
        <v>34166</v>
      </c>
      <c r="I213" s="12">
        <v>291</v>
      </c>
      <c r="J213" s="15">
        <v>15.32</v>
      </c>
      <c r="K213" s="12"/>
      <c r="L213" s="12"/>
      <c r="M213" s="12"/>
    </row>
    <row r="214" spans="1:13" x14ac:dyDescent="0.35">
      <c r="A214" s="70"/>
      <c r="B214" s="75">
        <v>722</v>
      </c>
      <c r="C214" s="70" t="s">
        <v>185</v>
      </c>
      <c r="D214" s="72"/>
      <c r="E214" s="80">
        <f>E215</f>
        <v>0</v>
      </c>
      <c r="F214" s="80">
        <f>F215</f>
        <v>30000</v>
      </c>
      <c r="G214" s="80">
        <f>G215</f>
        <v>0</v>
      </c>
      <c r="H214" s="80">
        <f>H215</f>
        <v>0</v>
      </c>
      <c r="I214" s="74"/>
      <c r="J214" s="74">
        <f>H214*100/F214</f>
        <v>0</v>
      </c>
      <c r="K214" s="15"/>
      <c r="L214" s="12"/>
      <c r="M214" s="12"/>
    </row>
    <row r="215" spans="1:13" x14ac:dyDescent="0.35">
      <c r="A215" s="12"/>
      <c r="B215" s="12">
        <v>7221</v>
      </c>
      <c r="C215" s="12" t="s">
        <v>123</v>
      </c>
      <c r="D215" s="76"/>
      <c r="E215" s="81">
        <v>0</v>
      </c>
      <c r="F215" s="81">
        <v>30000</v>
      </c>
      <c r="G215" s="78">
        <v>0</v>
      </c>
      <c r="H215" s="81">
        <v>0</v>
      </c>
      <c r="I215" s="82">
        <v>0</v>
      </c>
      <c r="J215" s="25"/>
      <c r="K215" s="12"/>
      <c r="L215" s="12"/>
      <c r="M215" s="12"/>
    </row>
    <row r="216" spans="1:13" x14ac:dyDescent="0.35">
      <c r="A216" s="65">
        <v>8</v>
      </c>
      <c r="B216" s="65"/>
      <c r="C216" s="65" t="s">
        <v>186</v>
      </c>
      <c r="D216" s="66"/>
      <c r="E216" s="100">
        <v>1272537</v>
      </c>
      <c r="F216" s="100">
        <f>F217+F220</f>
        <v>3051000</v>
      </c>
      <c r="G216" s="100">
        <f>G217+G220</f>
        <v>600000</v>
      </c>
      <c r="H216" s="100">
        <f>H217+H220</f>
        <v>0</v>
      </c>
      <c r="I216" s="99">
        <v>0</v>
      </c>
      <c r="J216" s="99"/>
      <c r="K216" s="15"/>
      <c r="L216" s="12"/>
      <c r="M216" s="12"/>
    </row>
    <row r="217" spans="1:13" x14ac:dyDescent="0.35">
      <c r="A217" s="70"/>
      <c r="B217" s="71">
        <v>81</v>
      </c>
      <c r="C217" s="70" t="s">
        <v>187</v>
      </c>
      <c r="D217" s="72"/>
      <c r="E217" s="79">
        <f t="shared" ref="E217:H218" si="4">E218</f>
        <v>0</v>
      </c>
      <c r="F217" s="79">
        <f t="shared" si="4"/>
        <v>3050000</v>
      </c>
      <c r="G217" s="79">
        <f t="shared" si="4"/>
        <v>0</v>
      </c>
      <c r="H217" s="79">
        <f t="shared" si="4"/>
        <v>0</v>
      </c>
      <c r="I217" s="74"/>
      <c r="J217" s="74">
        <f>H217*100/F217</f>
        <v>0</v>
      </c>
      <c r="K217" s="15"/>
      <c r="L217" s="12"/>
      <c r="M217" s="12"/>
    </row>
    <row r="218" spans="1:13" x14ac:dyDescent="0.35">
      <c r="A218" s="70"/>
      <c r="B218" s="75">
        <v>812</v>
      </c>
      <c r="C218" s="70" t="s">
        <v>188</v>
      </c>
      <c r="D218" s="72"/>
      <c r="E218" s="79">
        <f t="shared" si="4"/>
        <v>0</v>
      </c>
      <c r="F218" s="79">
        <f t="shared" si="4"/>
        <v>3050000</v>
      </c>
      <c r="G218" s="79">
        <f t="shared" si="4"/>
        <v>0</v>
      </c>
      <c r="H218" s="79">
        <f t="shared" si="4"/>
        <v>0</v>
      </c>
      <c r="I218" s="74"/>
      <c r="J218" s="74">
        <f>H218*100/F218</f>
        <v>0</v>
      </c>
      <c r="K218" s="15"/>
      <c r="L218" s="12"/>
      <c r="M218" s="12"/>
    </row>
    <row r="219" spans="1:13" x14ac:dyDescent="0.35">
      <c r="A219" s="12"/>
      <c r="B219" s="12">
        <v>8121</v>
      </c>
      <c r="C219" s="12" t="s">
        <v>189</v>
      </c>
      <c r="D219" s="76"/>
      <c r="E219" s="107"/>
      <c r="F219" s="107">
        <v>3050000</v>
      </c>
      <c r="G219" s="78">
        <v>0</v>
      </c>
      <c r="H219" s="107"/>
      <c r="I219" s="82">
        <v>0</v>
      </c>
      <c r="J219" s="25"/>
      <c r="K219" s="12"/>
      <c r="L219" s="12"/>
      <c r="M219" s="12"/>
    </row>
    <row r="220" spans="1:13" x14ac:dyDescent="0.35">
      <c r="A220" s="70"/>
      <c r="B220" s="71">
        <v>84</v>
      </c>
      <c r="C220" s="70" t="s">
        <v>190</v>
      </c>
      <c r="D220" s="72"/>
      <c r="E220" s="79">
        <f t="shared" ref="E220:H221" si="5">E221</f>
        <v>1265097</v>
      </c>
      <c r="F220" s="79">
        <f t="shared" si="5"/>
        <v>1000</v>
      </c>
      <c r="G220" s="79">
        <f t="shared" si="5"/>
        <v>600000</v>
      </c>
      <c r="H220" s="79">
        <f t="shared" si="5"/>
        <v>0</v>
      </c>
      <c r="I220" s="74">
        <f>H220*100/E220</f>
        <v>0</v>
      </c>
      <c r="J220" s="74">
        <f>H220*100/F220</f>
        <v>0</v>
      </c>
      <c r="K220" s="15"/>
      <c r="L220" s="12"/>
      <c r="M220" s="12"/>
    </row>
    <row r="221" spans="1:13" x14ac:dyDescent="0.35">
      <c r="A221" s="70"/>
      <c r="B221" s="75">
        <v>844</v>
      </c>
      <c r="C221" s="70" t="s">
        <v>191</v>
      </c>
      <c r="D221" s="72"/>
      <c r="E221" s="79">
        <f t="shared" si="5"/>
        <v>1265097</v>
      </c>
      <c r="F221" s="79">
        <f t="shared" si="5"/>
        <v>1000</v>
      </c>
      <c r="G221" s="79">
        <f t="shared" si="5"/>
        <v>600000</v>
      </c>
      <c r="H221" s="79">
        <f t="shared" si="5"/>
        <v>0</v>
      </c>
      <c r="I221" s="74">
        <f>H221*100/E221</f>
        <v>0</v>
      </c>
      <c r="J221" s="74">
        <f>H221*100/F221</f>
        <v>0</v>
      </c>
      <c r="K221" s="15"/>
      <c r="L221" s="12"/>
      <c r="M221" s="12"/>
    </row>
    <row r="222" spans="1:13" x14ac:dyDescent="0.35">
      <c r="A222" s="12"/>
      <c r="B222" s="12">
        <v>8441</v>
      </c>
      <c r="C222" s="12" t="s">
        <v>192</v>
      </c>
      <c r="D222" s="76"/>
      <c r="E222" s="82">
        <v>1265097</v>
      </c>
      <c r="F222" s="82">
        <v>1000</v>
      </c>
      <c r="G222" s="78">
        <v>600000</v>
      </c>
      <c r="H222" s="82">
        <v>0</v>
      </c>
      <c r="I222" s="82">
        <v>0</v>
      </c>
      <c r="J222" s="25"/>
      <c r="K222" s="12"/>
      <c r="L222" s="12"/>
      <c r="M222" s="12"/>
    </row>
    <row r="223" spans="1:13" x14ac:dyDescent="0.35">
      <c r="A223" s="12"/>
      <c r="B223" s="12"/>
      <c r="C223" s="12"/>
      <c r="D223" s="76"/>
      <c r="E223" s="82"/>
      <c r="F223" s="78"/>
      <c r="G223" s="78"/>
      <c r="H223" s="82"/>
      <c r="I223" s="82"/>
      <c r="J223" s="25"/>
      <c r="K223" s="12"/>
      <c r="L223" s="12"/>
      <c r="M223" s="12"/>
    </row>
    <row r="224" spans="1:13" x14ac:dyDescent="0.35">
      <c r="A224" s="12"/>
      <c r="B224" s="12"/>
      <c r="C224" s="12"/>
      <c r="D224" s="76"/>
      <c r="E224" s="82"/>
      <c r="F224" s="78"/>
      <c r="G224" s="78"/>
      <c r="H224" s="82"/>
      <c r="I224" s="82"/>
      <c r="J224" s="25"/>
      <c r="K224" s="12"/>
      <c r="L224" s="12"/>
      <c r="M224" s="12"/>
    </row>
    <row r="225" spans="1:13" x14ac:dyDescent="0.35">
      <c r="A225" s="108"/>
      <c r="B225" s="108" t="s">
        <v>193</v>
      </c>
      <c r="C225" s="109"/>
      <c r="D225" s="109"/>
      <c r="E225" s="110"/>
      <c r="F225" s="78"/>
      <c r="G225" s="78"/>
      <c r="H225" s="82"/>
      <c r="I225" s="82"/>
      <c r="J225" s="25"/>
      <c r="K225" s="12"/>
      <c r="L225" s="12"/>
      <c r="M225" s="12"/>
    </row>
    <row r="226" spans="1:13" x14ac:dyDescent="0.35">
      <c r="A226" s="12"/>
      <c r="B226" s="12"/>
      <c r="C226" s="12"/>
      <c r="D226" s="76"/>
      <c r="E226" s="82"/>
      <c r="F226" s="78"/>
      <c r="G226" s="78"/>
      <c r="H226" s="82"/>
      <c r="I226" s="82"/>
      <c r="J226" s="25"/>
      <c r="K226" s="12"/>
      <c r="L226" s="12"/>
      <c r="M226" s="12"/>
    </row>
    <row r="227" spans="1:13" x14ac:dyDescent="0.35">
      <c r="A227" s="12"/>
      <c r="B227" s="12"/>
      <c r="C227" s="12"/>
      <c r="D227" s="76"/>
      <c r="E227" s="82"/>
      <c r="F227" s="78"/>
      <c r="G227" s="78"/>
      <c r="H227" s="82"/>
      <c r="I227" s="82"/>
      <c r="J227" s="25"/>
      <c r="K227" s="12"/>
      <c r="L227" s="12"/>
      <c r="M227" s="12"/>
    </row>
    <row r="228" spans="1:13" x14ac:dyDescent="0.35">
      <c r="A228" s="26" t="s">
        <v>37</v>
      </c>
      <c r="B228" s="26"/>
      <c r="C228" s="26"/>
      <c r="D228" s="26"/>
      <c r="E228" s="19"/>
      <c r="F228" s="19"/>
      <c r="G228" s="19"/>
      <c r="H228" s="19"/>
      <c r="I228" s="26"/>
      <c r="J228" s="26"/>
      <c r="K228" s="12"/>
      <c r="L228" s="12"/>
      <c r="M228" s="12"/>
    </row>
    <row r="229" spans="1:13" x14ac:dyDescent="0.35">
      <c r="A229" s="26" t="s">
        <v>38</v>
      </c>
      <c r="B229" s="56"/>
      <c r="C229" s="56"/>
      <c r="D229" s="56"/>
      <c r="E229" s="19" t="s">
        <v>9</v>
      </c>
      <c r="F229" s="19" t="s">
        <v>10</v>
      </c>
      <c r="G229" s="19" t="s">
        <v>11</v>
      </c>
      <c r="H229" s="19" t="s">
        <v>9</v>
      </c>
      <c r="I229" s="19" t="s">
        <v>39</v>
      </c>
      <c r="J229" s="19" t="s">
        <v>39</v>
      </c>
      <c r="K229" s="12"/>
      <c r="L229" s="12"/>
      <c r="M229" s="12"/>
    </row>
    <row r="230" spans="1:13" x14ac:dyDescent="0.35">
      <c r="A230" s="26" t="s">
        <v>40</v>
      </c>
      <c r="B230" s="56"/>
      <c r="C230" s="19" t="s">
        <v>41</v>
      </c>
      <c r="D230" s="56"/>
      <c r="E230" s="19">
        <v>2019</v>
      </c>
      <c r="F230" s="19">
        <v>2020</v>
      </c>
      <c r="G230" s="19">
        <v>2020</v>
      </c>
      <c r="H230" s="19">
        <v>2020</v>
      </c>
      <c r="I230" s="19" t="s">
        <v>42</v>
      </c>
      <c r="J230" s="19" t="s">
        <v>43</v>
      </c>
      <c r="K230" s="12"/>
      <c r="L230" s="12"/>
      <c r="M230" s="12"/>
    </row>
    <row r="231" spans="1:13" x14ac:dyDescent="0.35">
      <c r="A231" s="26" t="s">
        <v>44</v>
      </c>
      <c r="B231" s="26"/>
      <c r="C231" s="26"/>
      <c r="D231" s="26"/>
      <c r="E231" s="19">
        <v>1</v>
      </c>
      <c r="F231" s="19">
        <v>2</v>
      </c>
      <c r="G231" s="19">
        <v>3</v>
      </c>
      <c r="H231" s="23">
        <v>4</v>
      </c>
      <c r="I231" s="19"/>
      <c r="J231" s="19"/>
      <c r="K231" s="12"/>
      <c r="L231" s="12"/>
      <c r="M231" s="12"/>
    </row>
    <row r="232" spans="1:13" x14ac:dyDescent="0.35">
      <c r="A232" s="57"/>
      <c r="B232" s="57"/>
      <c r="C232" s="58">
        <v>1</v>
      </c>
      <c r="D232" s="57"/>
      <c r="E232" s="58"/>
      <c r="F232" s="58"/>
      <c r="G232" s="58"/>
      <c r="H232" s="59"/>
      <c r="I232" s="60"/>
      <c r="J232" s="22"/>
      <c r="K232" s="12"/>
      <c r="L232" s="12"/>
      <c r="M232" s="12"/>
    </row>
    <row r="233" spans="1:13" x14ac:dyDescent="0.35">
      <c r="A233" s="61"/>
      <c r="B233" s="61" t="s">
        <v>135</v>
      </c>
      <c r="C233" s="61"/>
      <c r="D233" s="62"/>
      <c r="E233" s="103">
        <f>E234+E245</f>
        <v>11787111</v>
      </c>
      <c r="F233" s="103">
        <f>F234+F245</f>
        <v>16405496</v>
      </c>
      <c r="G233" s="103">
        <f>G234+G245</f>
        <v>10330500</v>
      </c>
      <c r="H233" s="103">
        <f>H234+H245</f>
        <v>11241360</v>
      </c>
      <c r="I233" s="69">
        <f>H233*100/E233</f>
        <v>95.369934159439069</v>
      </c>
      <c r="J233" s="69">
        <f>H233*100/F233</f>
        <v>68.521914850974326</v>
      </c>
      <c r="K233" s="12"/>
      <c r="L233" s="12"/>
      <c r="M233" s="12"/>
    </row>
    <row r="234" spans="1:13" x14ac:dyDescent="0.35">
      <c r="A234" s="65">
        <v>6</v>
      </c>
      <c r="B234" s="65"/>
      <c r="C234" s="65" t="s">
        <v>16</v>
      </c>
      <c r="D234" s="66"/>
      <c r="E234" s="104">
        <f>E237+E239+E241+E243+E244</f>
        <v>11784619</v>
      </c>
      <c r="F234" s="104">
        <f>F237+F239+F241+F243+F244</f>
        <v>16305496</v>
      </c>
      <c r="G234" s="104">
        <f>G237+G239+G241+G243+G244</f>
        <v>10295500</v>
      </c>
      <c r="H234" s="104">
        <f>H237+H239+H241+H243+H244</f>
        <v>11207194</v>
      </c>
      <c r="I234" s="69">
        <f>H234*100/E234</f>
        <v>95.100181007124633</v>
      </c>
      <c r="J234" s="69">
        <f>H234*100/F234</f>
        <v>68.732616290850643</v>
      </c>
      <c r="K234" s="12"/>
      <c r="L234" s="12"/>
      <c r="M234" s="12"/>
    </row>
    <row r="235" spans="1:13" x14ac:dyDescent="0.35">
      <c r="A235" s="12"/>
      <c r="B235" s="12"/>
      <c r="C235" s="12"/>
      <c r="D235" s="76"/>
      <c r="E235" s="82"/>
      <c r="F235" s="78"/>
      <c r="G235" s="78"/>
      <c r="H235" s="82"/>
      <c r="I235" s="82"/>
      <c r="J235" s="25"/>
      <c r="K235" s="12"/>
      <c r="L235" s="12"/>
      <c r="M235" s="12"/>
    </row>
    <row r="236" spans="1:13" ht="14.5" customHeight="1" x14ac:dyDescent="0.35">
      <c r="A236" s="8" t="s">
        <v>194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x14ac:dyDescent="0.35">
      <c r="A237" s="12"/>
      <c r="B237" s="71">
        <v>61</v>
      </c>
      <c r="C237" s="70" t="s">
        <v>136</v>
      </c>
      <c r="D237" s="72"/>
      <c r="E237" s="84">
        <f>E162</f>
        <v>6878574</v>
      </c>
      <c r="F237" s="84">
        <f>F162</f>
        <v>2090000</v>
      </c>
      <c r="G237" s="84">
        <f>G162</f>
        <v>6461500</v>
      </c>
      <c r="H237" s="84">
        <f>H162</f>
        <v>6543539</v>
      </c>
      <c r="I237" s="74">
        <f>H237*100/E237</f>
        <v>95.129295694136601</v>
      </c>
      <c r="J237" s="74">
        <f>H237*100/F237</f>
        <v>313.08799043062203</v>
      </c>
      <c r="K237" s="12"/>
      <c r="L237" s="12"/>
      <c r="M237" s="12"/>
    </row>
    <row r="238" spans="1:13" x14ac:dyDescent="0.35">
      <c r="A238" s="7" t="s">
        <v>195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x14ac:dyDescent="0.35">
      <c r="A239" s="12"/>
      <c r="B239" s="71">
        <v>63</v>
      </c>
      <c r="C239" s="70" t="s">
        <v>147</v>
      </c>
      <c r="D239" s="72"/>
      <c r="E239" s="84">
        <f>E173</f>
        <v>2175020</v>
      </c>
      <c r="F239" s="79">
        <f>F173</f>
        <v>10655496</v>
      </c>
      <c r="G239" s="79">
        <f>G173</f>
        <v>1600000</v>
      </c>
      <c r="H239" s="80">
        <f>H173</f>
        <v>2414876</v>
      </c>
      <c r="I239" s="74">
        <f>H239*100/E239</f>
        <v>111.02776066426975</v>
      </c>
      <c r="J239" s="74">
        <f>H239*100/F239</f>
        <v>22.663196532568733</v>
      </c>
      <c r="K239" s="12"/>
      <c r="L239" s="12"/>
      <c r="M239" s="12"/>
    </row>
    <row r="240" spans="1:13" x14ac:dyDescent="0.35">
      <c r="A240" s="7" t="s">
        <v>196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2"/>
      <c r="M240" s="12"/>
    </row>
    <row r="241" spans="1:13" x14ac:dyDescent="0.35">
      <c r="A241" s="12"/>
      <c r="B241" s="71">
        <v>64</v>
      </c>
      <c r="C241" s="70" t="s">
        <v>153</v>
      </c>
      <c r="D241" s="72"/>
      <c r="E241" s="84">
        <f>E179</f>
        <v>1324042</v>
      </c>
      <c r="F241" s="79">
        <f>F179</f>
        <v>2250000</v>
      </c>
      <c r="G241" s="79">
        <f>G179</f>
        <v>1771000</v>
      </c>
      <c r="H241" s="80">
        <f>H179</f>
        <v>1828889</v>
      </c>
      <c r="I241" s="74">
        <f>H241*100/E241</f>
        <v>138.12922852900437</v>
      </c>
      <c r="J241" s="74">
        <f>H241*100/F241</f>
        <v>81.283955555555551</v>
      </c>
      <c r="K241" s="12"/>
      <c r="L241" s="12"/>
      <c r="M241" s="12"/>
    </row>
    <row r="242" spans="1:13" x14ac:dyDescent="0.35">
      <c r="A242" s="7" t="s">
        <v>196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12"/>
      <c r="M242" s="12"/>
    </row>
    <row r="243" spans="1:13" x14ac:dyDescent="0.35">
      <c r="A243" s="12"/>
      <c r="B243" s="71">
        <v>65</v>
      </c>
      <c r="C243" s="70" t="s">
        <v>163</v>
      </c>
      <c r="D243" s="72"/>
      <c r="E243" s="80">
        <f>E189</f>
        <v>493647</v>
      </c>
      <c r="F243" s="80">
        <f>F189</f>
        <v>1190000</v>
      </c>
      <c r="G243" s="80">
        <f>G189</f>
        <v>448000</v>
      </c>
      <c r="H243" s="80">
        <f>H189</f>
        <v>419890</v>
      </c>
      <c r="I243" s="74">
        <f>H243*100/E243</f>
        <v>85.058756560862321</v>
      </c>
      <c r="J243" s="74">
        <f>H243*100/F243</f>
        <v>35.284873949579833</v>
      </c>
      <c r="K243" s="12"/>
      <c r="L243" s="12"/>
      <c r="M243" s="12"/>
    </row>
    <row r="244" spans="1:13" x14ac:dyDescent="0.35">
      <c r="A244" s="12"/>
      <c r="B244" s="71">
        <v>66</v>
      </c>
      <c r="C244" s="70" t="s">
        <v>175</v>
      </c>
      <c r="D244" s="72"/>
      <c r="E244" s="80">
        <f>E202</f>
        <v>913336</v>
      </c>
      <c r="F244" s="80">
        <f>F202</f>
        <v>120000</v>
      </c>
      <c r="G244" s="80">
        <f>G202</f>
        <v>15000</v>
      </c>
      <c r="H244" s="80">
        <f>H202</f>
        <v>0</v>
      </c>
      <c r="I244" s="74">
        <f>H244*100/E244</f>
        <v>0</v>
      </c>
      <c r="J244" s="74">
        <f>H244*100/F244</f>
        <v>0</v>
      </c>
      <c r="K244" s="12"/>
      <c r="L244" s="12"/>
      <c r="M244" s="12"/>
    </row>
    <row r="245" spans="1:13" x14ac:dyDescent="0.35">
      <c r="A245" s="65">
        <v>7</v>
      </c>
      <c r="B245" s="65"/>
      <c r="C245" s="65" t="s">
        <v>179</v>
      </c>
      <c r="D245" s="66"/>
      <c r="E245" s="104">
        <f>E247+E249</f>
        <v>2492</v>
      </c>
      <c r="F245" s="104">
        <f>F247+F249</f>
        <v>100000</v>
      </c>
      <c r="G245" s="104">
        <f>G249</f>
        <v>35000</v>
      </c>
      <c r="H245" s="104">
        <f>H247+H249</f>
        <v>34166</v>
      </c>
      <c r="I245" s="69"/>
      <c r="J245" s="69">
        <f>H245*100/F245</f>
        <v>34.165999999999997</v>
      </c>
      <c r="K245" s="12"/>
      <c r="L245" s="12"/>
      <c r="M245" s="12"/>
    </row>
    <row r="246" spans="1:13" x14ac:dyDescent="0.35">
      <c r="A246" s="7" t="s">
        <v>197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x14ac:dyDescent="0.35">
      <c r="A247" s="12"/>
      <c r="B247" s="71">
        <v>71</v>
      </c>
      <c r="C247" s="70" t="s">
        <v>180</v>
      </c>
      <c r="D247" s="72"/>
      <c r="E247" s="80">
        <f>E208</f>
        <v>0</v>
      </c>
      <c r="F247" s="80">
        <f>F208</f>
        <v>50000</v>
      </c>
      <c r="G247" s="80">
        <f>G208</f>
        <v>0</v>
      </c>
      <c r="H247" s="80">
        <f>H208</f>
        <v>0</v>
      </c>
      <c r="I247" s="74" t="e">
        <f>H247*100/E247</f>
        <v>#DIV/0!</v>
      </c>
      <c r="J247" s="74">
        <f>H247*100/F247</f>
        <v>0</v>
      </c>
      <c r="K247" s="12"/>
      <c r="L247" s="12"/>
      <c r="M247" s="12"/>
    </row>
    <row r="248" spans="1:13" x14ac:dyDescent="0.35">
      <c r="A248" s="7" t="s">
        <v>197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x14ac:dyDescent="0.35">
      <c r="A249" s="12"/>
      <c r="B249" s="71">
        <v>72</v>
      </c>
      <c r="C249" s="70" t="s">
        <v>182</v>
      </c>
      <c r="D249" s="72"/>
      <c r="E249" s="84">
        <f>E211</f>
        <v>2492</v>
      </c>
      <c r="F249" s="84">
        <v>50000</v>
      </c>
      <c r="G249" s="84">
        <f>G211</f>
        <v>35000</v>
      </c>
      <c r="H249" s="80">
        <f>H211</f>
        <v>34166</v>
      </c>
      <c r="I249" s="74">
        <f>H249*100/E249</f>
        <v>1371.0272873194222</v>
      </c>
      <c r="J249" s="74">
        <f>H249*100/F249</f>
        <v>68.331999999999994</v>
      </c>
      <c r="K249" s="12"/>
      <c r="L249" s="12"/>
      <c r="M249" s="12"/>
    </row>
    <row r="250" spans="1:13" x14ac:dyDescent="0.35">
      <c r="A250" s="12"/>
      <c r="B250" s="12"/>
      <c r="C250" s="12"/>
      <c r="D250" s="76"/>
      <c r="E250" s="82"/>
      <c r="F250" s="78"/>
      <c r="G250" s="78"/>
      <c r="H250" s="82"/>
      <c r="I250" s="82"/>
      <c r="J250" s="25"/>
      <c r="K250" s="12"/>
      <c r="L250" s="12"/>
      <c r="M250" s="12"/>
    </row>
    <row r="251" spans="1:13" x14ac:dyDescent="0.35">
      <c r="A251" s="12"/>
      <c r="B251" s="108" t="s">
        <v>198</v>
      </c>
      <c r="C251" s="12"/>
      <c r="D251" s="76"/>
      <c r="E251" s="82"/>
      <c r="F251" s="78"/>
      <c r="G251" s="78"/>
      <c r="H251" s="82"/>
      <c r="I251" s="82"/>
      <c r="J251" s="25"/>
      <c r="K251" s="12"/>
      <c r="L251" s="12"/>
      <c r="M251" s="12"/>
    </row>
    <row r="252" spans="1:13" x14ac:dyDescent="0.35">
      <c r="A252" s="12"/>
      <c r="B252" s="12"/>
      <c r="C252" s="12"/>
      <c r="D252" s="76"/>
      <c r="E252" s="82"/>
      <c r="F252" s="78"/>
      <c r="G252" s="78"/>
      <c r="H252" s="82"/>
      <c r="I252" s="82"/>
      <c r="J252" s="25"/>
      <c r="K252" s="12"/>
      <c r="L252" s="12"/>
      <c r="M252" s="12"/>
    </row>
    <row r="253" spans="1:13" x14ac:dyDescent="0.35">
      <c r="A253" s="26" t="s">
        <v>37</v>
      </c>
      <c r="B253" s="26"/>
      <c r="C253" s="26"/>
      <c r="D253" s="26"/>
      <c r="E253" s="19"/>
      <c r="F253" s="19"/>
      <c r="G253" s="19"/>
      <c r="H253" s="19"/>
      <c r="I253" s="26"/>
      <c r="J253" s="26"/>
      <c r="K253" s="12"/>
      <c r="L253" s="12"/>
      <c r="M253" s="12"/>
    </row>
    <row r="254" spans="1:13" x14ac:dyDescent="0.35">
      <c r="A254" s="26" t="s">
        <v>38</v>
      </c>
      <c r="B254" s="56"/>
      <c r="C254" s="56"/>
      <c r="D254" s="56"/>
      <c r="E254" s="19" t="s">
        <v>9</v>
      </c>
      <c r="F254" s="19" t="s">
        <v>10</v>
      </c>
      <c r="G254" s="19" t="s">
        <v>11</v>
      </c>
      <c r="H254" s="19" t="s">
        <v>9</v>
      </c>
      <c r="I254" s="19" t="s">
        <v>39</v>
      </c>
      <c r="J254" s="19" t="s">
        <v>39</v>
      </c>
      <c r="K254" s="12"/>
      <c r="L254" s="12"/>
      <c r="M254" s="12"/>
    </row>
    <row r="255" spans="1:13" x14ac:dyDescent="0.35">
      <c r="A255" s="26" t="s">
        <v>40</v>
      </c>
      <c r="B255" s="19"/>
      <c r="C255" s="19" t="s">
        <v>41</v>
      </c>
      <c r="D255" s="56"/>
      <c r="E255" s="19">
        <v>2019</v>
      </c>
      <c r="F255" s="19">
        <v>2020</v>
      </c>
      <c r="G255" s="19">
        <v>2020</v>
      </c>
      <c r="H255" s="19">
        <v>2020</v>
      </c>
      <c r="I255" s="19" t="s">
        <v>42</v>
      </c>
      <c r="J255" s="19" t="s">
        <v>43</v>
      </c>
      <c r="K255" s="12"/>
      <c r="L255" s="12"/>
      <c r="M255" s="12"/>
    </row>
    <row r="256" spans="1:13" x14ac:dyDescent="0.35">
      <c r="A256" s="26" t="s">
        <v>44</v>
      </c>
      <c r="B256" s="26"/>
      <c r="C256" s="26"/>
      <c r="D256" s="26"/>
      <c r="E256" s="19">
        <v>1</v>
      </c>
      <c r="F256" s="19">
        <v>2</v>
      </c>
      <c r="G256" s="19">
        <v>3</v>
      </c>
      <c r="H256" s="23">
        <v>4</v>
      </c>
      <c r="I256" s="19"/>
      <c r="J256" s="19"/>
      <c r="K256" s="12"/>
      <c r="L256" s="12"/>
      <c r="M256" s="12"/>
    </row>
    <row r="257" spans="1:13" x14ac:dyDescent="0.35">
      <c r="A257" s="57"/>
      <c r="B257" s="57"/>
      <c r="C257" s="58">
        <v>1</v>
      </c>
      <c r="D257" s="57"/>
      <c r="E257" s="58"/>
      <c r="F257" s="58"/>
      <c r="G257" s="58"/>
      <c r="H257" s="59"/>
      <c r="I257" s="60"/>
      <c r="J257" s="22"/>
      <c r="K257" s="12"/>
      <c r="L257" s="12"/>
      <c r="M257" s="12"/>
    </row>
    <row r="258" spans="1:13" x14ac:dyDescent="0.35">
      <c r="A258" s="61"/>
      <c r="B258" s="61" t="s">
        <v>45</v>
      </c>
      <c r="C258" s="61"/>
      <c r="D258" s="62"/>
      <c r="E258" s="63">
        <f>E259+E274</f>
        <v>11684335</v>
      </c>
      <c r="F258" s="63">
        <f>F259+F274</f>
        <v>17946496</v>
      </c>
      <c r="G258" s="63">
        <f>G259+G274</f>
        <v>8977100</v>
      </c>
      <c r="H258" s="63">
        <f>H259+H274</f>
        <v>12378027</v>
      </c>
      <c r="I258" s="69">
        <f>H258*100/E258</f>
        <v>105.93694035646872</v>
      </c>
      <c r="J258" s="69">
        <f>H258*100/F258</f>
        <v>68.971831604342157</v>
      </c>
      <c r="K258" s="12"/>
      <c r="L258" s="12"/>
      <c r="M258" s="12"/>
    </row>
    <row r="259" spans="1:13" x14ac:dyDescent="0.35">
      <c r="A259" s="65">
        <v>3</v>
      </c>
      <c r="B259" s="65"/>
      <c r="C259" s="65" t="s">
        <v>19</v>
      </c>
      <c r="D259" s="66"/>
      <c r="E259" s="67">
        <f>E261+E263+E265+E267+E269+E271+E273</f>
        <v>7034144</v>
      </c>
      <c r="F259" s="67">
        <f>F261+F263+F265+F267+F269+F271+F273</f>
        <v>7346906</v>
      </c>
      <c r="G259" s="67">
        <f>G261+G263+G265+G267+G269+G271+G273</f>
        <v>7042100</v>
      </c>
      <c r="H259" s="67">
        <f>H261+H263+H265+H267+H269+H271+H273</f>
        <v>7568142</v>
      </c>
      <c r="I259" s="69">
        <f>H259*100/E259</f>
        <v>107.59151362269525</v>
      </c>
      <c r="J259" s="69">
        <f>H259*100/F259</f>
        <v>103.01128121143785</v>
      </c>
      <c r="K259" s="12"/>
      <c r="L259" s="12"/>
      <c r="M259" s="12"/>
    </row>
    <row r="260" spans="1:13" ht="14.5" customHeight="1" x14ac:dyDescent="0.35">
      <c r="A260" s="6" t="s">
        <v>194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12"/>
      <c r="M260" s="12"/>
    </row>
    <row r="261" spans="1:13" x14ac:dyDescent="0.35">
      <c r="A261" s="12"/>
      <c r="B261" s="71">
        <v>31</v>
      </c>
      <c r="C261" s="70" t="s">
        <v>46</v>
      </c>
      <c r="D261" s="72"/>
      <c r="E261" s="73">
        <f>E58</f>
        <v>1806911</v>
      </c>
      <c r="F261" s="73">
        <f>F58</f>
        <v>1140000</v>
      </c>
      <c r="G261" s="73">
        <f>G58</f>
        <v>1745000</v>
      </c>
      <c r="H261" s="73">
        <f>H58</f>
        <v>1768840</v>
      </c>
      <c r="I261" s="74">
        <f>H261*100/E261</f>
        <v>97.89303402325848</v>
      </c>
      <c r="J261" s="74">
        <f>H261*100/F261</f>
        <v>155.16140350877194</v>
      </c>
      <c r="K261" s="12"/>
      <c r="L261" s="12"/>
      <c r="M261" s="12"/>
    </row>
    <row r="262" spans="1:13" ht="14.5" customHeight="1" x14ac:dyDescent="0.35">
      <c r="A262" s="6" t="s">
        <v>194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12"/>
      <c r="M262" s="12"/>
    </row>
    <row r="263" spans="1:13" x14ac:dyDescent="0.35">
      <c r="A263" s="12"/>
      <c r="B263" s="71">
        <v>32</v>
      </c>
      <c r="C263" s="70" t="s">
        <v>52</v>
      </c>
      <c r="D263" s="72"/>
      <c r="E263" s="73">
        <f>E66</f>
        <v>3809604</v>
      </c>
      <c r="F263" s="73">
        <f>F66</f>
        <v>3493406</v>
      </c>
      <c r="G263" s="73">
        <f>G66</f>
        <v>3494000</v>
      </c>
      <c r="H263" s="73">
        <f>H66</f>
        <v>3959768</v>
      </c>
      <c r="I263" s="74">
        <f>H263*100/E263</f>
        <v>103.94172202675134</v>
      </c>
      <c r="J263" s="74">
        <f>H263*100/F263</f>
        <v>113.34977955611228</v>
      </c>
      <c r="K263" s="12"/>
      <c r="L263" s="12"/>
      <c r="M263" s="12"/>
    </row>
    <row r="264" spans="1:13" ht="14.5" customHeight="1" x14ac:dyDescent="0.35">
      <c r="A264" s="6" t="s">
        <v>194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12"/>
      <c r="M264" s="12"/>
    </row>
    <row r="265" spans="1:13" x14ac:dyDescent="0.35">
      <c r="A265" s="12"/>
      <c r="B265" s="71">
        <v>34</v>
      </c>
      <c r="C265" s="70" t="s">
        <v>75</v>
      </c>
      <c r="D265" s="72"/>
      <c r="E265" s="73">
        <f>E90</f>
        <v>94781</v>
      </c>
      <c r="F265" s="73">
        <f>F90</f>
        <v>170000</v>
      </c>
      <c r="G265" s="73">
        <f>G90</f>
        <v>107100</v>
      </c>
      <c r="H265" s="73">
        <f>H90</f>
        <v>104842</v>
      </c>
      <c r="I265" s="74">
        <f>H265*100/E265</f>
        <v>110.6149966765491</v>
      </c>
      <c r="J265" s="74">
        <f>H265*100/F265</f>
        <v>61.671764705882353</v>
      </c>
      <c r="K265" s="12"/>
      <c r="L265" s="12"/>
      <c r="M265" s="12"/>
    </row>
    <row r="266" spans="1:13" ht="14.5" customHeight="1" x14ac:dyDescent="0.35">
      <c r="A266" s="6" t="s">
        <v>194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12"/>
      <c r="M266" s="12"/>
    </row>
    <row r="267" spans="1:13" x14ac:dyDescent="0.35">
      <c r="A267" s="12"/>
      <c r="B267" s="71">
        <v>35</v>
      </c>
      <c r="C267" s="70" t="s">
        <v>82</v>
      </c>
      <c r="D267" s="72"/>
      <c r="E267" s="73">
        <f>E97</f>
        <v>146950</v>
      </c>
      <c r="F267" s="73">
        <f>F97</f>
        <v>100000</v>
      </c>
      <c r="G267" s="73">
        <f>G97</f>
        <v>130000</v>
      </c>
      <c r="H267" s="73">
        <f>H97</f>
        <v>109700</v>
      </c>
      <c r="I267" s="74">
        <f>H267*100/E267</f>
        <v>74.65124191902008</v>
      </c>
      <c r="J267" s="74">
        <f>H267*100/F267</f>
        <v>109.7</v>
      </c>
      <c r="K267" s="12"/>
      <c r="L267" s="12"/>
      <c r="M267" s="12"/>
    </row>
    <row r="268" spans="1:13" ht="14.5" customHeight="1" x14ac:dyDescent="0.35">
      <c r="A268" s="6" t="s">
        <v>194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12"/>
      <c r="M268" s="12"/>
    </row>
    <row r="269" spans="1:13" x14ac:dyDescent="0.35">
      <c r="A269" s="12"/>
      <c r="B269" s="71">
        <v>36</v>
      </c>
      <c r="C269" s="70" t="s">
        <v>87</v>
      </c>
      <c r="D269" s="72"/>
      <c r="E269" s="73">
        <f>E102</f>
        <v>40626</v>
      </c>
      <c r="F269" s="73">
        <f>F102</f>
        <v>755000</v>
      </c>
      <c r="G269" s="73">
        <f>G102</f>
        <v>431000</v>
      </c>
      <c r="H269" s="73">
        <f>H102</f>
        <v>43551</v>
      </c>
      <c r="I269" s="74">
        <f>H269*100/E269</f>
        <v>107.19982277359327</v>
      </c>
      <c r="J269" s="74">
        <f>H269*100/F269</f>
        <v>5.7683443708609268</v>
      </c>
      <c r="K269" s="12"/>
      <c r="L269" s="12"/>
      <c r="M269" s="12"/>
    </row>
    <row r="270" spans="1:13" ht="14.5" customHeight="1" x14ac:dyDescent="0.35">
      <c r="A270" s="6" t="s">
        <v>194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12"/>
      <c r="M270" s="12"/>
    </row>
    <row r="271" spans="1:13" x14ac:dyDescent="0.35">
      <c r="A271" s="12"/>
      <c r="B271" s="71">
        <v>37</v>
      </c>
      <c r="C271" s="70" t="s">
        <v>95</v>
      </c>
      <c r="D271" s="72"/>
      <c r="E271" s="73">
        <f>E110</f>
        <v>218891</v>
      </c>
      <c r="F271" s="73">
        <f>F110</f>
        <v>460000</v>
      </c>
      <c r="G271" s="73">
        <f>G110</f>
        <v>400000</v>
      </c>
      <c r="H271" s="73">
        <f>H110</f>
        <v>646832</v>
      </c>
      <c r="I271" s="74">
        <f>H271*100/E271</f>
        <v>295.5041550360682</v>
      </c>
      <c r="J271" s="74">
        <f>H271*100/F271</f>
        <v>140.61565217391305</v>
      </c>
      <c r="K271" s="12"/>
      <c r="L271" s="12"/>
      <c r="M271" s="12"/>
    </row>
    <row r="272" spans="1:13" ht="14.5" customHeight="1" x14ac:dyDescent="0.35">
      <c r="A272" s="6" t="s">
        <v>194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12"/>
      <c r="M272" s="12"/>
    </row>
    <row r="273" spans="1:13" x14ac:dyDescent="0.35">
      <c r="A273" s="12"/>
      <c r="B273" s="71">
        <v>38</v>
      </c>
      <c r="C273" s="70" t="s">
        <v>102</v>
      </c>
      <c r="D273" s="72"/>
      <c r="E273" s="84">
        <f>E117</f>
        <v>916381</v>
      </c>
      <c r="F273" s="84">
        <f>F117</f>
        <v>1228500</v>
      </c>
      <c r="G273" s="73">
        <f>G117</f>
        <v>735000</v>
      </c>
      <c r="H273" s="84">
        <f>H117</f>
        <v>934609</v>
      </c>
      <c r="I273" s="74">
        <f>H273*100/E273</f>
        <v>101.98912897582993</v>
      </c>
      <c r="J273" s="74">
        <f>H273*100/F273</f>
        <v>76.077248677248676</v>
      </c>
      <c r="K273" s="12"/>
      <c r="L273" s="12"/>
      <c r="M273" s="12"/>
    </row>
    <row r="274" spans="1:13" x14ac:dyDescent="0.35">
      <c r="A274" s="89">
        <v>4</v>
      </c>
      <c r="B274" s="89"/>
      <c r="C274" s="89" t="s">
        <v>110</v>
      </c>
      <c r="D274" s="90"/>
      <c r="E274" s="67">
        <f>E276+E278</f>
        <v>4650191</v>
      </c>
      <c r="F274" s="67">
        <f>F276+F278</f>
        <v>10599590</v>
      </c>
      <c r="G274" s="67">
        <f>G276+G278</f>
        <v>1935000</v>
      </c>
      <c r="H274" s="67">
        <f>H276+H278</f>
        <v>4809885</v>
      </c>
      <c r="I274" s="69">
        <f>H274*100/E274</f>
        <v>103.43413851172996</v>
      </c>
      <c r="J274" s="69">
        <f>H274*100/F274</f>
        <v>45.378028772811021</v>
      </c>
      <c r="K274" s="12"/>
      <c r="L274" s="12"/>
      <c r="M274" s="12"/>
    </row>
    <row r="275" spans="1:13" ht="14.5" customHeight="1" x14ac:dyDescent="0.35">
      <c r="A275" s="6" t="s">
        <v>194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12"/>
      <c r="M275" s="12"/>
    </row>
    <row r="276" spans="1:13" x14ac:dyDescent="0.35">
      <c r="A276" s="12"/>
      <c r="B276" s="93">
        <v>41</v>
      </c>
      <c r="C276" s="92" t="s">
        <v>111</v>
      </c>
      <c r="D276" s="94"/>
      <c r="E276" s="79">
        <f>E126</f>
        <v>27700</v>
      </c>
      <c r="F276" s="79">
        <f>F126</f>
        <v>100000</v>
      </c>
      <c r="G276" s="79">
        <f>G126</f>
        <v>12000</v>
      </c>
      <c r="H276" s="79">
        <f>H126</f>
        <v>12000</v>
      </c>
      <c r="I276" s="74">
        <f>H276*100/E276</f>
        <v>43.321299638989167</v>
      </c>
      <c r="J276" s="74">
        <f>H276*100/F276</f>
        <v>12</v>
      </c>
      <c r="K276" s="12"/>
      <c r="L276" s="12"/>
      <c r="M276" s="12"/>
    </row>
    <row r="277" spans="1:13" ht="14.5" customHeight="1" x14ac:dyDescent="0.35">
      <c r="A277" s="6" t="s">
        <v>194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12"/>
      <c r="M277" s="12"/>
    </row>
    <row r="278" spans="1:13" x14ac:dyDescent="0.35">
      <c r="A278" s="12"/>
      <c r="B278" s="71">
        <v>42</v>
      </c>
      <c r="C278" s="70" t="s">
        <v>114</v>
      </c>
      <c r="D278" s="72"/>
      <c r="E278" s="73">
        <f>E129</f>
        <v>4622491</v>
      </c>
      <c r="F278" s="73">
        <f>F129</f>
        <v>10499590</v>
      </c>
      <c r="G278" s="79">
        <f>G129</f>
        <v>1923000</v>
      </c>
      <c r="H278" s="73">
        <f>H129</f>
        <v>4797885</v>
      </c>
      <c r="I278" s="74">
        <f>H278*100/E278</f>
        <v>103.79436109232013</v>
      </c>
      <c r="J278" s="74">
        <f>H278*100/F278</f>
        <v>45.695927174299186</v>
      </c>
      <c r="K278" s="12"/>
      <c r="L278" s="12"/>
      <c r="M278" s="12"/>
    </row>
    <row r="279" spans="1:13" x14ac:dyDescent="0.35">
      <c r="A279" s="12"/>
      <c r="B279" s="12"/>
      <c r="C279" s="12"/>
      <c r="D279" s="76"/>
      <c r="E279" s="82"/>
      <c r="F279" s="78"/>
      <c r="G279" s="78"/>
      <c r="H279" s="82"/>
      <c r="I279" s="82"/>
      <c r="J279" s="25"/>
      <c r="K279" s="12"/>
      <c r="L279" s="12"/>
      <c r="M279" s="12"/>
    </row>
    <row r="280" spans="1:13" x14ac:dyDescent="0.35">
      <c r="A280" s="5" t="s">
        <v>199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12"/>
    </row>
    <row r="281" spans="1:13" x14ac:dyDescent="0.35">
      <c r="A281" s="111"/>
      <c r="B281" s="12"/>
      <c r="C281" s="12"/>
      <c r="D281" s="76"/>
      <c r="E281" s="82"/>
      <c r="F281" s="78"/>
      <c r="G281" s="78"/>
      <c r="H281" s="82"/>
      <c r="I281" s="82"/>
      <c r="J281" s="25"/>
      <c r="K281" s="11"/>
      <c r="L281" s="11"/>
      <c r="M281" s="12"/>
    </row>
    <row r="282" spans="1:13" x14ac:dyDescent="0.35">
      <c r="A282" s="26" t="s">
        <v>37</v>
      </c>
      <c r="B282" s="26"/>
      <c r="C282" s="26"/>
      <c r="D282" s="26"/>
      <c r="E282" s="19"/>
      <c r="F282" s="19"/>
      <c r="G282" s="19"/>
      <c r="H282" s="19"/>
      <c r="I282" s="26"/>
      <c r="J282" s="26"/>
      <c r="K282" s="112"/>
      <c r="L282" s="112"/>
      <c r="M282" s="12"/>
    </row>
    <row r="283" spans="1:13" x14ac:dyDescent="0.35">
      <c r="A283" s="26" t="s">
        <v>38</v>
      </c>
      <c r="B283" s="56"/>
      <c r="C283" s="56"/>
      <c r="D283" s="56"/>
      <c r="E283" s="19" t="s">
        <v>9</v>
      </c>
      <c r="F283" s="19" t="s">
        <v>10</v>
      </c>
      <c r="G283" s="19" t="s">
        <v>11</v>
      </c>
      <c r="H283" s="19" t="s">
        <v>9</v>
      </c>
      <c r="I283" s="19" t="s">
        <v>39</v>
      </c>
      <c r="J283" s="19" t="s">
        <v>39</v>
      </c>
      <c r="K283" s="113"/>
      <c r="L283" s="113"/>
      <c r="M283" s="12"/>
    </row>
    <row r="284" spans="1:13" x14ac:dyDescent="0.35">
      <c r="A284" s="26" t="s">
        <v>40</v>
      </c>
      <c r="B284" s="19"/>
      <c r="C284" s="19" t="s">
        <v>41</v>
      </c>
      <c r="D284" s="56"/>
      <c r="E284" s="19">
        <v>2019</v>
      </c>
      <c r="F284" s="19">
        <v>2020</v>
      </c>
      <c r="G284" s="19">
        <v>2020</v>
      </c>
      <c r="H284" s="19">
        <v>2020</v>
      </c>
      <c r="I284" s="19" t="s">
        <v>42</v>
      </c>
      <c r="J284" s="19" t="s">
        <v>43</v>
      </c>
      <c r="K284" s="114"/>
      <c r="L284" s="114"/>
      <c r="M284" s="12"/>
    </row>
    <row r="285" spans="1:13" x14ac:dyDescent="0.35">
      <c r="A285" s="26" t="s">
        <v>44</v>
      </c>
      <c r="B285" s="26"/>
      <c r="C285" s="26"/>
      <c r="D285" s="26"/>
      <c r="E285" s="19">
        <v>1</v>
      </c>
      <c r="F285" s="19">
        <v>2</v>
      </c>
      <c r="G285" s="19">
        <v>3</v>
      </c>
      <c r="H285" s="23">
        <v>4</v>
      </c>
      <c r="I285" s="19"/>
      <c r="J285" s="19"/>
      <c r="K285" s="114"/>
      <c r="L285" s="114"/>
      <c r="M285" s="12"/>
    </row>
    <row r="286" spans="1:13" x14ac:dyDescent="0.35">
      <c r="A286" s="57"/>
      <c r="B286" s="57"/>
      <c r="C286" s="58">
        <v>1</v>
      </c>
      <c r="D286" s="57"/>
      <c r="E286" s="58"/>
      <c r="F286" s="58"/>
      <c r="G286" s="58"/>
      <c r="H286" s="59"/>
      <c r="I286" s="60"/>
      <c r="J286" s="22"/>
      <c r="K286" s="114"/>
      <c r="L286" s="114"/>
      <c r="M286" s="12"/>
    </row>
    <row r="287" spans="1:13" x14ac:dyDescent="0.35">
      <c r="A287" s="61"/>
      <c r="B287" s="61" t="s">
        <v>45</v>
      </c>
      <c r="C287" s="61"/>
      <c r="D287" s="62"/>
      <c r="E287" s="63">
        <f>E288+E310</f>
        <v>11684335</v>
      </c>
      <c r="F287" s="63">
        <f>F288+F310</f>
        <v>17946496</v>
      </c>
      <c r="G287" s="63">
        <f>G288+G310</f>
        <v>8977100</v>
      </c>
      <c r="H287" s="63">
        <f>H288+H310</f>
        <v>12378027</v>
      </c>
      <c r="I287" s="69">
        <f>H287*100/E287</f>
        <v>105.93694035646872</v>
      </c>
      <c r="J287" s="69">
        <f>H287*100/F287</f>
        <v>68.971831604342157</v>
      </c>
      <c r="K287" s="115"/>
      <c r="L287" s="114"/>
      <c r="M287" s="12"/>
    </row>
    <row r="288" spans="1:13" x14ac:dyDescent="0.35">
      <c r="A288" s="65">
        <v>3</v>
      </c>
      <c r="B288" s="65"/>
      <c r="C288" s="65" t="s">
        <v>19</v>
      </c>
      <c r="D288" s="66"/>
      <c r="E288" s="67">
        <f>E290+E294+E296+E298+E300+E305+E309</f>
        <v>7034144</v>
      </c>
      <c r="F288" s="67">
        <f>F290+F294+F296+F298+F300+F305+F309</f>
        <v>7346906</v>
      </c>
      <c r="G288" s="67">
        <f>G290+G294+G296+G298+G300+G305+G309</f>
        <v>7042100</v>
      </c>
      <c r="H288" s="67">
        <f>H290+H294+H296+H298+H300+H305+H309</f>
        <v>7568142</v>
      </c>
      <c r="I288" s="69">
        <f>H288*100/E288</f>
        <v>107.59151362269525</v>
      </c>
      <c r="J288" s="69">
        <f>H288*100/F288</f>
        <v>103.01128121143785</v>
      </c>
      <c r="K288" s="115"/>
      <c r="L288" s="115"/>
      <c r="M288" s="12"/>
    </row>
    <row r="289" spans="1:13" ht="14.5" customHeight="1" x14ac:dyDescent="0.35">
      <c r="A289" s="6" t="s">
        <v>200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114"/>
      <c r="M289" s="114"/>
    </row>
    <row r="290" spans="1:13" x14ac:dyDescent="0.35">
      <c r="A290" s="116"/>
      <c r="B290" s="71">
        <v>31</v>
      </c>
      <c r="C290" s="70" t="s">
        <v>46</v>
      </c>
      <c r="D290" s="72"/>
      <c r="E290" s="73">
        <f>E58</f>
        <v>1806911</v>
      </c>
      <c r="F290" s="73">
        <f>F58</f>
        <v>1140000</v>
      </c>
      <c r="G290" s="73">
        <f>G58</f>
        <v>1745000</v>
      </c>
      <c r="H290" s="73">
        <f>H58</f>
        <v>1768840</v>
      </c>
      <c r="I290" s="74">
        <f>H290*100/E290</f>
        <v>97.89303402325848</v>
      </c>
      <c r="J290" s="74">
        <f>H290*100/F290</f>
        <v>155.16140350877194</v>
      </c>
      <c r="K290" s="117"/>
      <c r="L290" s="114"/>
      <c r="M290" s="114"/>
    </row>
    <row r="291" spans="1:13" ht="14.5" customHeight="1" x14ac:dyDescent="0.35">
      <c r="A291" s="6" t="s">
        <v>200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114"/>
    </row>
    <row r="292" spans="1:13" ht="14.5" customHeight="1" x14ac:dyDescent="0.35">
      <c r="A292" s="6" t="s">
        <v>201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4.5" customHeight="1" x14ac:dyDescent="0.35">
      <c r="A293" s="6" t="s">
        <v>202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x14ac:dyDescent="0.35">
      <c r="A294" s="115"/>
      <c r="B294" s="71">
        <v>32</v>
      </c>
      <c r="C294" s="70" t="s">
        <v>52</v>
      </c>
      <c r="D294" s="72"/>
      <c r="E294" s="73">
        <f>E66</f>
        <v>3809604</v>
      </c>
      <c r="F294" s="73">
        <f>F66</f>
        <v>3493406</v>
      </c>
      <c r="G294" s="73">
        <f>G66</f>
        <v>3494000</v>
      </c>
      <c r="H294" s="73">
        <f>H66</f>
        <v>3959768</v>
      </c>
      <c r="I294" s="74">
        <f>H294*100/E294</f>
        <v>103.94172202675134</v>
      </c>
      <c r="J294" s="74">
        <f>H294*100/F294</f>
        <v>113.34977955611228</v>
      </c>
      <c r="K294" s="114"/>
      <c r="L294" s="114"/>
      <c r="M294" s="12"/>
    </row>
    <row r="295" spans="1:13" ht="14.5" customHeight="1" x14ac:dyDescent="0.35">
      <c r="A295" s="6" t="s">
        <v>200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114"/>
      <c r="M295" s="12"/>
    </row>
    <row r="296" spans="1:13" x14ac:dyDescent="0.35">
      <c r="A296" s="115"/>
      <c r="B296" s="71">
        <v>34</v>
      </c>
      <c r="C296" s="70" t="s">
        <v>75</v>
      </c>
      <c r="D296" s="72"/>
      <c r="E296" s="73">
        <f>E90</f>
        <v>94781</v>
      </c>
      <c r="F296" s="73">
        <f>F90</f>
        <v>170000</v>
      </c>
      <c r="G296" s="73">
        <f>G90</f>
        <v>107100</v>
      </c>
      <c r="H296" s="73">
        <f>H90</f>
        <v>104842</v>
      </c>
      <c r="I296" s="74">
        <f>H296*100/E296</f>
        <v>110.6149966765491</v>
      </c>
      <c r="J296" s="74">
        <f>H296*100/F296</f>
        <v>61.671764705882353</v>
      </c>
      <c r="K296" s="114"/>
      <c r="L296" s="114"/>
      <c r="M296" s="12"/>
    </row>
    <row r="297" spans="1:13" ht="14.5" customHeight="1" x14ac:dyDescent="0.35">
      <c r="A297" s="6" t="s">
        <v>203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114"/>
      <c r="M297" s="12"/>
    </row>
    <row r="298" spans="1:13" x14ac:dyDescent="0.35">
      <c r="A298" s="118"/>
      <c r="B298" s="71">
        <v>35</v>
      </c>
      <c r="C298" s="70" t="s">
        <v>82</v>
      </c>
      <c r="D298" s="72"/>
      <c r="E298" s="73">
        <f>E97</f>
        <v>146950</v>
      </c>
      <c r="F298" s="73">
        <f>F97</f>
        <v>100000</v>
      </c>
      <c r="G298" s="73">
        <f>G97</f>
        <v>130000</v>
      </c>
      <c r="H298" s="73">
        <f>H97</f>
        <v>109700</v>
      </c>
      <c r="I298" s="74">
        <f>H298*100/E298</f>
        <v>74.65124191902008</v>
      </c>
      <c r="J298" s="74">
        <f>H298*100/F298</f>
        <v>109.7</v>
      </c>
      <c r="K298" s="116"/>
      <c r="L298" s="116"/>
      <c r="M298" s="12"/>
    </row>
    <row r="299" spans="1:13" ht="14.5" customHeight="1" x14ac:dyDescent="0.35">
      <c r="A299" s="6" t="s">
        <v>204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116"/>
      <c r="M299" s="12"/>
    </row>
    <row r="300" spans="1:13" x14ac:dyDescent="0.35">
      <c r="A300" s="119"/>
      <c r="B300" s="71">
        <v>36</v>
      </c>
      <c r="C300" s="70" t="s">
        <v>87</v>
      </c>
      <c r="D300" s="72"/>
      <c r="E300" s="73">
        <f>E102</f>
        <v>40626</v>
      </c>
      <c r="F300" s="73">
        <f>F102</f>
        <v>755000</v>
      </c>
      <c r="G300" s="73">
        <f>G102</f>
        <v>431000</v>
      </c>
      <c r="H300" s="73">
        <f>H102</f>
        <v>43551</v>
      </c>
      <c r="I300" s="74">
        <f>H300*100/E300</f>
        <v>107.19982277359327</v>
      </c>
      <c r="J300" s="74">
        <f>H300*100/F300</f>
        <v>5.7683443708609268</v>
      </c>
      <c r="K300" s="119"/>
      <c r="L300" s="119"/>
      <c r="M300" s="12"/>
    </row>
    <row r="301" spans="1:13" x14ac:dyDescent="0.35">
      <c r="A301" s="4" t="s">
        <v>205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116"/>
      <c r="M301" s="116"/>
    </row>
    <row r="302" spans="1:13" x14ac:dyDescent="0.35">
      <c r="A302" s="7" t="s">
        <v>206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116"/>
      <c r="M302" s="116"/>
    </row>
    <row r="303" spans="1:13" x14ac:dyDescent="0.35">
      <c r="A303" s="7" t="s">
        <v>207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x14ac:dyDescent="0.35">
      <c r="A304" s="7" t="s">
        <v>208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x14ac:dyDescent="0.35">
      <c r="A305" s="119"/>
      <c r="B305" s="71">
        <v>37</v>
      </c>
      <c r="C305" s="70" t="s">
        <v>95</v>
      </c>
      <c r="D305" s="72"/>
      <c r="E305" s="73">
        <f>E110</f>
        <v>218891</v>
      </c>
      <c r="F305" s="73">
        <f>F110</f>
        <v>460000</v>
      </c>
      <c r="G305" s="73">
        <f>G110</f>
        <v>400000</v>
      </c>
      <c r="H305" s="73">
        <f>H110</f>
        <v>646832</v>
      </c>
      <c r="I305" s="74">
        <f>H305*100/E305</f>
        <v>295.5041550360682</v>
      </c>
      <c r="J305" s="74">
        <f>H305*100/F305</f>
        <v>140.61565217391305</v>
      </c>
      <c r="K305" s="119"/>
      <c r="L305" s="114"/>
      <c r="M305" s="12"/>
    </row>
    <row r="306" spans="1:13" x14ac:dyDescent="0.35">
      <c r="A306" s="116" t="s">
        <v>209</v>
      </c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4"/>
      <c r="M306" s="12"/>
    </row>
    <row r="307" spans="1:13" x14ac:dyDescent="0.35">
      <c r="A307" s="116" t="s">
        <v>210</v>
      </c>
      <c r="B307" s="116"/>
      <c r="C307" s="116"/>
      <c r="D307" s="116"/>
      <c r="E307" s="116"/>
      <c r="F307" s="116"/>
      <c r="G307" s="116"/>
      <c r="H307" s="116"/>
      <c r="I307" s="116"/>
      <c r="J307" s="116"/>
      <c r="K307" s="119"/>
      <c r="L307" s="114"/>
      <c r="M307" s="12"/>
    </row>
    <row r="308" spans="1:13" x14ac:dyDescent="0.35">
      <c r="A308" s="7" t="s">
        <v>211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12"/>
    </row>
    <row r="309" spans="1:13" x14ac:dyDescent="0.35">
      <c r="A309" s="115"/>
      <c r="B309" s="71">
        <v>38</v>
      </c>
      <c r="C309" s="70" t="s">
        <v>102</v>
      </c>
      <c r="D309" s="72"/>
      <c r="E309" s="84">
        <f>E117</f>
        <v>916381</v>
      </c>
      <c r="F309" s="84">
        <f>F117</f>
        <v>1228500</v>
      </c>
      <c r="G309" s="84">
        <f>G117</f>
        <v>735000</v>
      </c>
      <c r="H309" s="84">
        <f>H117</f>
        <v>934609</v>
      </c>
      <c r="I309" s="74">
        <f>H309*100/E309</f>
        <v>101.98912897582993</v>
      </c>
      <c r="J309" s="70"/>
      <c r="K309" s="114"/>
      <c r="L309" s="114"/>
      <c r="M309" s="12"/>
    </row>
    <row r="310" spans="1:13" x14ac:dyDescent="0.35">
      <c r="A310" s="89">
        <v>4</v>
      </c>
      <c r="B310" s="89"/>
      <c r="C310" s="89" t="s">
        <v>110</v>
      </c>
      <c r="D310" s="90"/>
      <c r="E310" s="67">
        <f>E312+E316</f>
        <v>4650191</v>
      </c>
      <c r="F310" s="67">
        <f>F312+F316</f>
        <v>10599590</v>
      </c>
      <c r="G310" s="67">
        <f>G312+G316</f>
        <v>1935000</v>
      </c>
      <c r="H310" s="67">
        <f>H312+H316</f>
        <v>4809885</v>
      </c>
      <c r="I310" s="69">
        <f>H310*100/E310</f>
        <v>103.43413851172996</v>
      </c>
      <c r="J310" s="69">
        <f>H310*100/F310</f>
        <v>45.378028772811021</v>
      </c>
      <c r="K310" s="114"/>
      <c r="L310" s="114"/>
      <c r="M310" s="12"/>
    </row>
    <row r="311" spans="1:13" ht="14.5" customHeight="1" x14ac:dyDescent="0.35">
      <c r="A311" s="6" t="s">
        <v>200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114"/>
      <c r="M311" s="12"/>
    </row>
    <row r="312" spans="1:13" x14ac:dyDescent="0.35">
      <c r="A312" s="115"/>
      <c r="B312" s="93">
        <v>41</v>
      </c>
      <c r="C312" s="92" t="s">
        <v>111</v>
      </c>
      <c r="D312" s="94"/>
      <c r="E312" s="79">
        <f>E126</f>
        <v>27700</v>
      </c>
      <c r="F312" s="79">
        <f>F126</f>
        <v>100000</v>
      </c>
      <c r="G312" s="79">
        <f>G126</f>
        <v>12000</v>
      </c>
      <c r="H312" s="79">
        <f>H126</f>
        <v>12000</v>
      </c>
      <c r="I312" s="74">
        <f>H312*100/E312</f>
        <v>43.321299638989167</v>
      </c>
      <c r="J312" s="74">
        <f>H312*100/F312</f>
        <v>12</v>
      </c>
      <c r="K312" s="114"/>
      <c r="L312" s="114"/>
      <c r="M312" s="12"/>
    </row>
    <row r="313" spans="1:13" ht="14.5" customHeight="1" x14ac:dyDescent="0.35">
      <c r="A313" s="6" t="s">
        <v>212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114"/>
      <c r="M313" s="12"/>
    </row>
    <row r="314" spans="1:13" ht="14.5" customHeight="1" x14ac:dyDescent="0.35">
      <c r="A314" s="6" t="s">
        <v>213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114"/>
      <c r="M314" s="12"/>
    </row>
    <row r="315" spans="1:13" ht="14.5" customHeight="1" x14ac:dyDescent="0.35">
      <c r="A315" s="6" t="s">
        <v>214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12"/>
    </row>
    <row r="316" spans="1:13" x14ac:dyDescent="0.35">
      <c r="A316" s="116"/>
      <c r="B316" s="71">
        <v>42</v>
      </c>
      <c r="C316" s="70" t="s">
        <v>114</v>
      </c>
      <c r="D316" s="72"/>
      <c r="E316" s="73">
        <f>E129</f>
        <v>4622491</v>
      </c>
      <c r="F316" s="73">
        <f>F129</f>
        <v>10499590</v>
      </c>
      <c r="G316" s="73">
        <f>G129</f>
        <v>1923000</v>
      </c>
      <c r="H316" s="73">
        <f>H129</f>
        <v>4797885</v>
      </c>
      <c r="I316" s="74">
        <f>H316*100/E316</f>
        <v>103.79436109232013</v>
      </c>
      <c r="J316" s="74">
        <f>H316*100/F316</f>
        <v>45.695927174299186</v>
      </c>
      <c r="K316" s="114"/>
      <c r="L316" s="114"/>
      <c r="M316" s="12"/>
    </row>
    <row r="317" spans="1:13" x14ac:dyDescent="0.35">
      <c r="A317" s="116"/>
      <c r="B317" s="109"/>
      <c r="C317" s="109"/>
      <c r="D317" s="109"/>
      <c r="E317" s="110"/>
      <c r="F317" s="117"/>
      <c r="G317" s="117"/>
      <c r="H317" s="117"/>
      <c r="I317" s="117"/>
      <c r="J317" s="117"/>
      <c r="K317" s="114"/>
      <c r="L317" s="114"/>
      <c r="M317" s="12"/>
    </row>
    <row r="318" spans="1:13" x14ac:dyDescent="0.35">
      <c r="A318" s="12"/>
      <c r="B318" s="12"/>
      <c r="C318" s="12"/>
      <c r="D318" s="76"/>
      <c r="E318" s="78"/>
      <c r="F318" s="16"/>
      <c r="G318" s="16"/>
      <c r="H318" s="82"/>
      <c r="I318" s="12"/>
      <c r="J318" s="15"/>
      <c r="K318" s="12"/>
      <c r="L318" s="12"/>
      <c r="M318" s="12"/>
    </row>
    <row r="319" spans="1:13" x14ac:dyDescent="0.35">
      <c r="A319" s="120" t="s">
        <v>23</v>
      </c>
      <c r="B319" s="120"/>
      <c r="F319" s="121"/>
      <c r="G319" s="121"/>
      <c r="H319" s="121"/>
      <c r="I319" s="122"/>
      <c r="J319" s="122"/>
      <c r="K319" s="122"/>
      <c r="L319" s="122"/>
      <c r="M319" s="122"/>
    </row>
    <row r="320" spans="1:13" x14ac:dyDescent="0.35">
      <c r="A320" s="120"/>
      <c r="B320" s="120"/>
      <c r="F320" s="121"/>
      <c r="G320" s="121"/>
      <c r="H320" s="121"/>
      <c r="I320" s="122"/>
      <c r="J320" s="122"/>
      <c r="K320" s="122"/>
      <c r="L320" s="122"/>
      <c r="M320" s="122"/>
    </row>
    <row r="321" spans="1:13" x14ac:dyDescent="0.35">
      <c r="A321" s="3" t="s">
        <v>215</v>
      </c>
      <c r="B321" s="3"/>
      <c r="C321" s="3"/>
      <c r="D321" s="3"/>
      <c r="E321" s="3"/>
      <c r="F321" s="3"/>
      <c r="G321" s="3"/>
      <c r="H321" s="3"/>
      <c r="I321" s="3"/>
      <c r="J321" s="3"/>
      <c r="K321" s="122"/>
      <c r="L321" s="122"/>
      <c r="M321" s="122"/>
    </row>
    <row r="322" spans="1:13" x14ac:dyDescent="0.3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2"/>
      <c r="L322" s="122"/>
      <c r="M322" s="122"/>
    </row>
    <row r="323" spans="1:13" x14ac:dyDescent="0.35">
      <c r="A323" s="2" t="s">
        <v>216</v>
      </c>
      <c r="B323" s="2"/>
      <c r="C323" s="2"/>
      <c r="D323" s="2"/>
      <c r="E323" s="2"/>
      <c r="F323" s="2"/>
      <c r="G323" s="2"/>
      <c r="H323" s="2"/>
      <c r="I323" s="2"/>
      <c r="J323" s="2"/>
      <c r="K323" s="122"/>
      <c r="L323" s="122"/>
      <c r="M323" s="122"/>
    </row>
    <row r="324" spans="1:13" x14ac:dyDescent="0.35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2"/>
      <c r="L324" s="122"/>
      <c r="M324" s="122"/>
    </row>
    <row r="325" spans="1:13" x14ac:dyDescent="0.35">
      <c r="A325" s="26" t="s">
        <v>37</v>
      </c>
      <c r="B325" s="26"/>
      <c r="C325" s="26"/>
      <c r="D325" s="26"/>
      <c r="E325" s="19"/>
      <c r="F325" s="19"/>
      <c r="G325" s="19"/>
      <c r="H325" s="19"/>
      <c r="I325" s="26"/>
      <c r="J325" s="26"/>
      <c r="K325" s="12"/>
      <c r="L325" s="12"/>
      <c r="M325" s="12"/>
    </row>
    <row r="326" spans="1:13" x14ac:dyDescent="0.35">
      <c r="A326" s="26" t="s">
        <v>38</v>
      </c>
      <c r="B326" s="56"/>
      <c r="C326" s="56"/>
      <c r="D326" s="56"/>
      <c r="E326" s="19" t="s">
        <v>217</v>
      </c>
      <c r="F326" s="19" t="s">
        <v>218</v>
      </c>
      <c r="G326" s="19" t="s">
        <v>219</v>
      </c>
      <c r="H326" s="19" t="s">
        <v>220</v>
      </c>
      <c r="I326" s="19" t="s">
        <v>39</v>
      </c>
      <c r="J326" s="19" t="s">
        <v>39</v>
      </c>
      <c r="K326" s="12"/>
      <c r="L326" s="12"/>
      <c r="M326" s="12"/>
    </row>
    <row r="327" spans="1:13" x14ac:dyDescent="0.35">
      <c r="A327" s="26" t="s">
        <v>40</v>
      </c>
      <c r="B327" s="19"/>
      <c r="C327" s="19" t="s">
        <v>41</v>
      </c>
      <c r="D327" s="56"/>
      <c r="E327" s="19" t="s">
        <v>221</v>
      </c>
      <c r="F327" s="19">
        <v>2000</v>
      </c>
      <c r="G327" s="19">
        <v>2020</v>
      </c>
      <c r="H327" s="19"/>
      <c r="I327" s="19" t="s">
        <v>42</v>
      </c>
      <c r="J327" s="19" t="s">
        <v>43</v>
      </c>
      <c r="K327" s="12"/>
      <c r="L327" s="12"/>
      <c r="M327" s="12"/>
    </row>
    <row r="328" spans="1:13" x14ac:dyDescent="0.35">
      <c r="A328" s="26" t="s">
        <v>44</v>
      </c>
      <c r="B328" s="26"/>
      <c r="C328" s="26"/>
      <c r="D328" s="26"/>
      <c r="E328" s="19">
        <v>2019</v>
      </c>
      <c r="F328" s="19" t="s">
        <v>222</v>
      </c>
      <c r="G328" s="19"/>
      <c r="H328" s="125">
        <v>2020</v>
      </c>
      <c r="I328" s="19"/>
      <c r="J328" s="19"/>
      <c r="K328" s="12"/>
      <c r="L328" s="12"/>
      <c r="M328" s="12"/>
    </row>
    <row r="329" spans="1:13" x14ac:dyDescent="0.35">
      <c r="A329" s="57"/>
      <c r="B329" s="57"/>
      <c r="C329" s="58">
        <v>1</v>
      </c>
      <c r="D329" s="57"/>
      <c r="E329" s="58">
        <v>2</v>
      </c>
      <c r="F329" s="58">
        <v>3</v>
      </c>
      <c r="G329" s="58"/>
      <c r="H329" s="59">
        <v>4</v>
      </c>
      <c r="I329" s="60">
        <v>5</v>
      </c>
      <c r="J329" s="22">
        <v>6</v>
      </c>
      <c r="K329" s="12"/>
      <c r="L329" s="12"/>
      <c r="M329" s="12"/>
    </row>
    <row r="330" spans="1:13" x14ac:dyDescent="0.35">
      <c r="A330" s="65">
        <v>8</v>
      </c>
      <c r="B330" s="65"/>
      <c r="C330" s="65" t="s">
        <v>186</v>
      </c>
      <c r="D330" s="66"/>
      <c r="E330" s="99">
        <f>E331+E334</f>
        <v>1272537</v>
      </c>
      <c r="F330" s="99">
        <f>F331+F334</f>
        <v>3051000</v>
      </c>
      <c r="G330" s="99">
        <f>G331+G334</f>
        <v>600000</v>
      </c>
      <c r="H330" s="99">
        <f>H331+H334</f>
        <v>0</v>
      </c>
      <c r="I330" s="99">
        <v>0</v>
      </c>
      <c r="J330" s="99"/>
      <c r="K330" s="12"/>
      <c r="L330" s="12"/>
      <c r="M330" s="12"/>
    </row>
    <row r="331" spans="1:13" x14ac:dyDescent="0.35">
      <c r="A331" s="70"/>
      <c r="B331" s="71">
        <v>81</v>
      </c>
      <c r="C331" s="70" t="s">
        <v>187</v>
      </c>
      <c r="D331" s="72"/>
      <c r="E331" s="80">
        <v>0</v>
      </c>
      <c r="F331" s="80">
        <f>F332</f>
        <v>3050000</v>
      </c>
      <c r="G331" s="80">
        <f>G332</f>
        <v>0</v>
      </c>
      <c r="H331" s="80">
        <v>0</v>
      </c>
      <c r="I331" s="74"/>
      <c r="J331" s="74">
        <f>H331*100/F331</f>
        <v>0</v>
      </c>
      <c r="K331" s="12"/>
      <c r="L331" s="12"/>
      <c r="M331" s="12"/>
    </row>
    <row r="332" spans="1:13" x14ac:dyDescent="0.35">
      <c r="A332" s="70"/>
      <c r="B332" s="75">
        <v>812</v>
      </c>
      <c r="C332" s="70" t="s">
        <v>188</v>
      </c>
      <c r="D332" s="72"/>
      <c r="E332" s="80">
        <v>0</v>
      </c>
      <c r="F332" s="80">
        <f>F333</f>
        <v>3050000</v>
      </c>
      <c r="G332" s="80">
        <f>G333</f>
        <v>0</v>
      </c>
      <c r="H332" s="80">
        <v>0</v>
      </c>
      <c r="I332" s="74"/>
      <c r="J332" s="74">
        <f>H332*100/F332</f>
        <v>0</v>
      </c>
      <c r="K332" s="12"/>
      <c r="L332" s="12"/>
      <c r="M332" s="12"/>
    </row>
    <row r="333" spans="1:13" x14ac:dyDescent="0.35">
      <c r="A333" s="12"/>
      <c r="B333" s="12">
        <v>8121</v>
      </c>
      <c r="C333" s="12" t="s">
        <v>189</v>
      </c>
      <c r="D333" s="76"/>
      <c r="E333" s="81">
        <v>0</v>
      </c>
      <c r="F333" s="81">
        <v>3050000</v>
      </c>
      <c r="G333" s="81">
        <v>0</v>
      </c>
      <c r="H333" s="81">
        <v>0</v>
      </c>
      <c r="I333" s="82">
        <v>0</v>
      </c>
      <c r="J333" s="25"/>
      <c r="K333" s="12"/>
      <c r="L333" s="12"/>
      <c r="M333" s="12"/>
    </row>
    <row r="334" spans="1:13" x14ac:dyDescent="0.35">
      <c r="A334" s="70"/>
      <c r="B334" s="71">
        <v>84</v>
      </c>
      <c r="C334" s="70" t="s">
        <v>190</v>
      </c>
      <c r="D334" s="72"/>
      <c r="E334" s="80">
        <f t="shared" ref="E334:H335" si="6">E335</f>
        <v>1272537</v>
      </c>
      <c r="F334" s="80">
        <f t="shared" si="6"/>
        <v>1000</v>
      </c>
      <c r="G334" s="80">
        <f t="shared" si="6"/>
        <v>600000</v>
      </c>
      <c r="H334" s="80">
        <f t="shared" si="6"/>
        <v>0</v>
      </c>
      <c r="I334" s="126">
        <f>H334*100/E334</f>
        <v>0</v>
      </c>
      <c r="J334" s="80"/>
      <c r="K334" s="12"/>
      <c r="L334" s="12"/>
      <c r="M334" s="12"/>
    </row>
    <row r="335" spans="1:13" x14ac:dyDescent="0.35">
      <c r="A335" s="70"/>
      <c r="B335" s="75">
        <v>844</v>
      </c>
      <c r="C335" s="70" t="s">
        <v>191</v>
      </c>
      <c r="D335" s="72"/>
      <c r="E335" s="80">
        <f t="shared" si="6"/>
        <v>1272537</v>
      </c>
      <c r="F335" s="80">
        <f t="shared" si="6"/>
        <v>1000</v>
      </c>
      <c r="G335" s="80">
        <f t="shared" si="6"/>
        <v>600000</v>
      </c>
      <c r="H335" s="80">
        <f t="shared" si="6"/>
        <v>0</v>
      </c>
      <c r="I335" s="126">
        <f>H335*100/E335</f>
        <v>0</v>
      </c>
      <c r="J335" s="80"/>
      <c r="K335" s="12"/>
      <c r="L335" s="12"/>
      <c r="M335" s="12"/>
    </row>
    <row r="336" spans="1:13" x14ac:dyDescent="0.35">
      <c r="A336" s="12"/>
      <c r="B336" s="12">
        <v>8441</v>
      </c>
      <c r="C336" s="12" t="s">
        <v>192</v>
      </c>
      <c r="D336" s="76"/>
      <c r="E336" s="81">
        <v>1272537</v>
      </c>
      <c r="F336" s="81">
        <v>1000</v>
      </c>
      <c r="G336" s="81">
        <f>G222</f>
        <v>600000</v>
      </c>
      <c r="H336" s="81">
        <v>0</v>
      </c>
      <c r="I336" s="82">
        <v>0</v>
      </c>
      <c r="J336" s="25"/>
      <c r="K336" s="12"/>
      <c r="L336" s="12"/>
      <c r="M336" s="12"/>
    </row>
    <row r="337" spans="1:13" x14ac:dyDescent="0.35">
      <c r="A337" s="89">
        <v>5</v>
      </c>
      <c r="B337" s="96"/>
      <c r="C337" s="89" t="s">
        <v>223</v>
      </c>
      <c r="D337" s="96"/>
      <c r="E337" s="100">
        <f>E338</f>
        <v>0</v>
      </c>
      <c r="F337" s="100">
        <f>F338</f>
        <v>0</v>
      </c>
      <c r="G337" s="100">
        <f>G338</f>
        <v>0</v>
      </c>
      <c r="H337" s="100">
        <f>H338</f>
        <v>0</v>
      </c>
      <c r="I337" s="65"/>
      <c r="J337" s="65"/>
      <c r="K337" s="12"/>
      <c r="L337" s="12"/>
      <c r="M337" s="12"/>
    </row>
    <row r="338" spans="1:13" x14ac:dyDescent="0.35">
      <c r="A338" s="92"/>
      <c r="B338" s="93">
        <v>54</v>
      </c>
      <c r="C338" s="92" t="s">
        <v>130</v>
      </c>
      <c r="D338" s="97"/>
      <c r="E338" s="80">
        <v>0</v>
      </c>
      <c r="F338" s="80">
        <v>0</v>
      </c>
      <c r="G338" s="80">
        <v>0</v>
      </c>
      <c r="H338" s="80">
        <v>0</v>
      </c>
      <c r="I338" s="74"/>
      <c r="J338" s="74" t="e">
        <f>H338*100/F338</f>
        <v>#DIV/0!</v>
      </c>
      <c r="K338" s="12"/>
      <c r="L338" s="12"/>
      <c r="M338" s="12"/>
    </row>
    <row r="339" spans="1:13" x14ac:dyDescent="0.35">
      <c r="A339" s="92"/>
      <c r="B339" s="95">
        <v>542</v>
      </c>
      <c r="C339" s="92" t="s">
        <v>130</v>
      </c>
      <c r="D339" s="97"/>
      <c r="E339" s="79">
        <f>E340</f>
        <v>960048</v>
      </c>
      <c r="F339" s="79">
        <f>F340</f>
        <v>0</v>
      </c>
      <c r="G339" s="79">
        <f>G340</f>
        <v>0</v>
      </c>
      <c r="H339" s="79">
        <f>H340</f>
        <v>0</v>
      </c>
      <c r="I339" s="74">
        <f>H339*100/E339</f>
        <v>0</v>
      </c>
      <c r="J339" s="74"/>
      <c r="K339" s="12"/>
      <c r="L339" s="12"/>
      <c r="M339" s="12"/>
    </row>
    <row r="340" spans="1:13" x14ac:dyDescent="0.35">
      <c r="A340" s="12"/>
      <c r="B340" s="12">
        <v>5423</v>
      </c>
      <c r="C340" s="16" t="s">
        <v>130</v>
      </c>
      <c r="D340" s="98"/>
      <c r="E340" s="81">
        <v>960048</v>
      </c>
      <c r="F340" s="81">
        <v>0</v>
      </c>
      <c r="G340" s="81">
        <v>0</v>
      </c>
      <c r="H340" s="81">
        <v>0</v>
      </c>
      <c r="I340" s="82">
        <v>0</v>
      </c>
      <c r="J340" s="15"/>
      <c r="K340" s="12"/>
      <c r="L340" s="12"/>
      <c r="M340" s="12"/>
    </row>
    <row r="341" spans="1:13" x14ac:dyDescent="0.35">
      <c r="A341" s="12"/>
      <c r="B341" s="12"/>
      <c r="C341" s="12"/>
      <c r="D341" s="76"/>
      <c r="E341" s="78"/>
      <c r="F341" s="16"/>
      <c r="G341" s="16"/>
      <c r="H341" s="82"/>
      <c r="I341" s="12"/>
      <c r="J341" s="15"/>
      <c r="K341" s="12"/>
      <c r="L341" s="12"/>
      <c r="M341" s="12"/>
    </row>
    <row r="342" spans="1:13" x14ac:dyDescent="0.35">
      <c r="A342" s="50" t="s">
        <v>224</v>
      </c>
      <c r="B342" s="45"/>
      <c r="C342" s="46"/>
      <c r="D342" s="46"/>
      <c r="E342" s="46"/>
      <c r="F342" s="121"/>
      <c r="G342" s="121"/>
      <c r="H342" s="82"/>
      <c r="I342" s="12"/>
      <c r="J342" s="15"/>
      <c r="K342" s="12"/>
      <c r="L342" s="12"/>
      <c r="M342" s="12"/>
    </row>
    <row r="343" spans="1:13" x14ac:dyDescent="0.35">
      <c r="A343" s="12"/>
      <c r="B343" s="12"/>
      <c r="C343" s="12"/>
      <c r="D343" s="76"/>
      <c r="E343" s="78"/>
      <c r="F343" s="16"/>
      <c r="G343" s="16"/>
      <c r="H343" s="82"/>
      <c r="I343" s="12"/>
      <c r="J343" s="15"/>
      <c r="K343" s="12"/>
      <c r="L343" s="12"/>
      <c r="M343" s="12"/>
    </row>
    <row r="344" spans="1:13" x14ac:dyDescent="0.35">
      <c r="A344" s="12"/>
      <c r="B344" s="12"/>
      <c r="C344" s="12"/>
      <c r="D344" s="76"/>
      <c r="E344" s="78"/>
      <c r="F344" s="16"/>
      <c r="G344" s="16"/>
      <c r="H344" s="82"/>
      <c r="I344" s="12"/>
      <c r="J344" s="15"/>
      <c r="K344" s="12"/>
      <c r="L344" s="12"/>
      <c r="M344" s="12"/>
    </row>
    <row r="345" spans="1:13" x14ac:dyDescent="0.35">
      <c r="A345" s="26" t="s">
        <v>37</v>
      </c>
      <c r="B345" s="26"/>
      <c r="C345" s="26"/>
      <c r="D345" s="26"/>
      <c r="E345" s="19"/>
      <c r="F345" s="19"/>
      <c r="G345" s="19"/>
      <c r="H345" s="19"/>
      <c r="I345" s="26"/>
      <c r="J345" s="26"/>
      <c r="K345" s="12"/>
      <c r="L345" s="12"/>
      <c r="M345" s="12"/>
    </row>
    <row r="346" spans="1:13" x14ac:dyDescent="0.35">
      <c r="A346" s="26" t="s">
        <v>38</v>
      </c>
      <c r="B346" s="56"/>
      <c r="C346" s="56"/>
      <c r="D346" s="56"/>
      <c r="E346" s="19" t="s">
        <v>217</v>
      </c>
      <c r="F346" s="19" t="s">
        <v>218</v>
      </c>
      <c r="G346" s="19" t="s">
        <v>219</v>
      </c>
      <c r="H346" s="19" t="s">
        <v>220</v>
      </c>
      <c r="I346" s="19" t="s">
        <v>39</v>
      </c>
      <c r="J346" s="19" t="s">
        <v>39</v>
      </c>
      <c r="K346" s="12"/>
      <c r="L346" s="12"/>
      <c r="M346" s="12"/>
    </row>
    <row r="347" spans="1:13" x14ac:dyDescent="0.35">
      <c r="A347" s="26" t="s">
        <v>40</v>
      </c>
      <c r="B347" s="19"/>
      <c r="C347" s="19" t="s">
        <v>41</v>
      </c>
      <c r="D347" s="56"/>
      <c r="E347" s="19" t="s">
        <v>221</v>
      </c>
      <c r="F347" s="19">
        <v>2020</v>
      </c>
      <c r="G347" s="19">
        <v>2020</v>
      </c>
      <c r="H347" s="19"/>
      <c r="I347" s="19" t="s">
        <v>42</v>
      </c>
      <c r="J347" s="19" t="s">
        <v>43</v>
      </c>
      <c r="K347" s="12"/>
      <c r="L347" s="12"/>
      <c r="M347" s="12"/>
    </row>
    <row r="348" spans="1:13" x14ac:dyDescent="0.35">
      <c r="A348" s="26" t="s">
        <v>44</v>
      </c>
      <c r="B348" s="26"/>
      <c r="C348" s="26"/>
      <c r="D348" s="26"/>
      <c r="E348" s="19">
        <v>2019</v>
      </c>
      <c r="F348" s="19" t="s">
        <v>222</v>
      </c>
      <c r="G348" s="19"/>
      <c r="H348" s="125">
        <v>2020</v>
      </c>
      <c r="I348" s="19"/>
      <c r="J348" s="19"/>
      <c r="K348" s="12"/>
      <c r="L348" s="12"/>
      <c r="M348" s="12"/>
    </row>
    <row r="349" spans="1:13" x14ac:dyDescent="0.35">
      <c r="A349" s="57"/>
      <c r="B349" s="57"/>
      <c r="C349" s="58">
        <v>1</v>
      </c>
      <c r="D349" s="57"/>
      <c r="E349" s="58">
        <v>2</v>
      </c>
      <c r="F349" s="58">
        <v>3</v>
      </c>
      <c r="G349" s="58"/>
      <c r="H349" s="59">
        <v>4</v>
      </c>
      <c r="I349" s="60">
        <v>5</v>
      </c>
      <c r="J349" s="22">
        <v>6</v>
      </c>
      <c r="K349" s="12"/>
      <c r="L349" s="12"/>
      <c r="M349" s="12"/>
    </row>
    <row r="350" spans="1:13" x14ac:dyDescent="0.35">
      <c r="A350" s="65">
        <v>8</v>
      </c>
      <c r="B350" s="65"/>
      <c r="C350" s="65" t="s">
        <v>186</v>
      </c>
      <c r="D350" s="66"/>
      <c r="E350" s="99">
        <f>E351+E354</f>
        <v>1272537</v>
      </c>
      <c r="F350" s="99">
        <f>F351+F354</f>
        <v>3051000</v>
      </c>
      <c r="G350" s="99">
        <f>G351+G354</f>
        <v>0</v>
      </c>
      <c r="H350" s="99">
        <f>H351+H354</f>
        <v>0</v>
      </c>
      <c r="I350" s="99">
        <v>0</v>
      </c>
      <c r="J350" s="99"/>
      <c r="K350" s="12"/>
      <c r="L350" s="12"/>
      <c r="M350" s="12"/>
    </row>
    <row r="351" spans="1:13" x14ac:dyDescent="0.35">
      <c r="A351" s="70"/>
      <c r="B351" s="71">
        <v>81</v>
      </c>
      <c r="C351" s="70" t="s">
        <v>187</v>
      </c>
      <c r="D351" s="72"/>
      <c r="E351" s="80">
        <v>0</v>
      </c>
      <c r="F351" s="80">
        <f>F352</f>
        <v>3050000</v>
      </c>
      <c r="G351" s="80">
        <v>0</v>
      </c>
      <c r="H351" s="80">
        <v>0</v>
      </c>
      <c r="I351" s="74"/>
      <c r="J351" s="74">
        <f>H351*100/F351</f>
        <v>0</v>
      </c>
      <c r="K351" s="12"/>
      <c r="L351" s="12"/>
      <c r="M351" s="12"/>
    </row>
    <row r="352" spans="1:13" x14ac:dyDescent="0.35">
      <c r="A352" s="70"/>
      <c r="B352" s="75">
        <v>812</v>
      </c>
      <c r="C352" s="70" t="s">
        <v>188</v>
      </c>
      <c r="D352" s="72"/>
      <c r="E352" s="80">
        <v>0</v>
      </c>
      <c r="F352" s="80">
        <f>F353</f>
        <v>3050000</v>
      </c>
      <c r="G352" s="80">
        <v>0</v>
      </c>
      <c r="H352" s="80">
        <v>0</v>
      </c>
      <c r="I352" s="74"/>
      <c r="J352" s="74">
        <f>H352*100/F352</f>
        <v>0</v>
      </c>
      <c r="K352" s="12"/>
      <c r="L352" s="12"/>
      <c r="M352" s="12"/>
    </row>
    <row r="353" spans="1:13" x14ac:dyDescent="0.35">
      <c r="A353" s="12"/>
      <c r="B353" s="12">
        <v>8121</v>
      </c>
      <c r="C353" s="12" t="s">
        <v>189</v>
      </c>
      <c r="D353" s="76"/>
      <c r="E353" s="81">
        <v>0</v>
      </c>
      <c r="F353" s="81">
        <v>3050000</v>
      </c>
      <c r="G353" s="81">
        <v>0</v>
      </c>
      <c r="H353" s="81">
        <v>0</v>
      </c>
      <c r="I353" s="82">
        <v>0</v>
      </c>
      <c r="J353" s="25"/>
      <c r="K353" s="12"/>
      <c r="L353" s="12"/>
      <c r="M353" s="12"/>
    </row>
    <row r="354" spans="1:13" x14ac:dyDescent="0.35">
      <c r="A354" s="70"/>
      <c r="B354" s="71">
        <v>84</v>
      </c>
      <c r="C354" s="70" t="s">
        <v>190</v>
      </c>
      <c r="D354" s="72"/>
      <c r="E354" s="80">
        <f t="shared" ref="E354:H355" si="7">E355</f>
        <v>1272537</v>
      </c>
      <c r="F354" s="80">
        <f t="shared" si="7"/>
        <v>1000</v>
      </c>
      <c r="G354" s="80">
        <f t="shared" si="7"/>
        <v>0</v>
      </c>
      <c r="H354" s="80">
        <f t="shared" si="7"/>
        <v>0</v>
      </c>
      <c r="I354" s="74">
        <f>H354*100/E354</f>
        <v>0</v>
      </c>
      <c r="J354" s="74">
        <f>H354*100/F354</f>
        <v>0</v>
      </c>
      <c r="K354" s="12"/>
      <c r="L354" s="12"/>
      <c r="M354" s="12"/>
    </row>
    <row r="355" spans="1:13" x14ac:dyDescent="0.35">
      <c r="A355" s="70"/>
      <c r="B355" s="75">
        <v>844</v>
      </c>
      <c r="C355" s="70" t="s">
        <v>191</v>
      </c>
      <c r="D355" s="72"/>
      <c r="E355" s="80">
        <f t="shared" si="7"/>
        <v>1272537</v>
      </c>
      <c r="F355" s="80">
        <f t="shared" si="7"/>
        <v>1000</v>
      </c>
      <c r="G355" s="80">
        <f t="shared" si="7"/>
        <v>0</v>
      </c>
      <c r="H355" s="80">
        <f t="shared" si="7"/>
        <v>0</v>
      </c>
      <c r="I355" s="74">
        <f>H355*100/E355</f>
        <v>0</v>
      </c>
      <c r="J355" s="74">
        <f>H355*100/F355</f>
        <v>0</v>
      </c>
      <c r="K355" s="12"/>
      <c r="L355" s="12"/>
      <c r="M355" s="12"/>
    </row>
    <row r="356" spans="1:13" x14ac:dyDescent="0.35">
      <c r="A356" s="12"/>
      <c r="B356" s="12">
        <v>8441</v>
      </c>
      <c r="C356" s="12" t="s">
        <v>192</v>
      </c>
      <c r="D356" s="76"/>
      <c r="E356" s="81">
        <v>1272537</v>
      </c>
      <c r="F356" s="81">
        <v>1000</v>
      </c>
      <c r="G356" s="81">
        <v>0</v>
      </c>
      <c r="H356" s="81">
        <v>0</v>
      </c>
      <c r="I356" s="82">
        <v>0</v>
      </c>
      <c r="J356" s="25"/>
      <c r="K356" s="12"/>
      <c r="L356" s="12"/>
      <c r="M356" s="12"/>
    </row>
    <row r="357" spans="1:13" x14ac:dyDescent="0.35">
      <c r="A357" s="89">
        <v>5</v>
      </c>
      <c r="B357" s="96"/>
      <c r="C357" s="89" t="s">
        <v>223</v>
      </c>
      <c r="D357" s="96"/>
      <c r="E357" s="67">
        <f>E358</f>
        <v>960048</v>
      </c>
      <c r="F357" s="100">
        <f>F358</f>
        <v>0</v>
      </c>
      <c r="G357" s="67">
        <f>G358</f>
        <v>600000</v>
      </c>
      <c r="H357" s="67">
        <f>H358</f>
        <v>0</v>
      </c>
      <c r="I357" s="65"/>
      <c r="J357" s="65"/>
      <c r="K357" s="12"/>
      <c r="L357" s="12"/>
      <c r="M357" s="12"/>
    </row>
    <row r="358" spans="1:13" x14ac:dyDescent="0.35">
      <c r="A358" s="92"/>
      <c r="B358" s="93">
        <v>54</v>
      </c>
      <c r="C358" s="92" t="s">
        <v>130</v>
      </c>
      <c r="D358" s="97"/>
      <c r="E358" s="73">
        <f>E359</f>
        <v>960048</v>
      </c>
      <c r="F358" s="80">
        <v>0</v>
      </c>
      <c r="G358" s="73">
        <f>G359</f>
        <v>600000</v>
      </c>
      <c r="H358" s="73">
        <f>H359</f>
        <v>0</v>
      </c>
      <c r="I358" s="74">
        <f>H358*100/E358</f>
        <v>0</v>
      </c>
      <c r="J358" s="74"/>
      <c r="K358" s="12"/>
      <c r="L358" s="12"/>
      <c r="M358" s="12"/>
    </row>
    <row r="359" spans="1:13" x14ac:dyDescent="0.35">
      <c r="A359" s="92"/>
      <c r="B359" s="95">
        <v>542</v>
      </c>
      <c r="C359" s="92" t="s">
        <v>130</v>
      </c>
      <c r="D359" s="97"/>
      <c r="E359" s="73">
        <f>E360</f>
        <v>960048</v>
      </c>
      <c r="F359" s="79">
        <f>F360</f>
        <v>0</v>
      </c>
      <c r="G359" s="73">
        <f>G360</f>
        <v>600000</v>
      </c>
      <c r="H359" s="73">
        <f>H360</f>
        <v>0</v>
      </c>
      <c r="I359" s="74">
        <f>H359*100/E359</f>
        <v>0</v>
      </c>
      <c r="J359" s="74"/>
      <c r="K359" s="12"/>
      <c r="L359" s="12"/>
      <c r="M359" s="12"/>
    </row>
    <row r="360" spans="1:13" x14ac:dyDescent="0.35">
      <c r="A360" s="12"/>
      <c r="B360" s="12">
        <v>5423</v>
      </c>
      <c r="C360" s="16" t="s">
        <v>130</v>
      </c>
      <c r="D360" s="98"/>
      <c r="E360" s="81">
        <v>960048</v>
      </c>
      <c r="F360" s="81">
        <v>0</v>
      </c>
      <c r="G360" s="81">
        <f>G222</f>
        <v>600000</v>
      </c>
      <c r="H360" s="81">
        <v>0</v>
      </c>
      <c r="I360" s="82">
        <v>0</v>
      </c>
      <c r="J360" s="15"/>
      <c r="K360" s="12"/>
      <c r="L360" s="12"/>
      <c r="M360" s="12"/>
    </row>
    <row r="361" spans="1:13" x14ac:dyDescent="0.35">
      <c r="A361" s="12"/>
      <c r="B361" s="12"/>
      <c r="C361" s="12"/>
      <c r="D361" s="76"/>
      <c r="E361" s="78"/>
      <c r="F361" s="16"/>
      <c r="G361" s="16"/>
      <c r="H361" s="82"/>
      <c r="I361" s="12"/>
      <c r="J361" s="15"/>
      <c r="K361" s="12"/>
      <c r="L361" s="12"/>
      <c r="M361" s="12"/>
    </row>
    <row r="362" spans="1:13" x14ac:dyDescent="0.35">
      <c r="A362" s="12"/>
      <c r="B362" s="12"/>
      <c r="C362" s="12"/>
      <c r="D362" s="76"/>
      <c r="E362" s="78"/>
      <c r="F362" s="16"/>
      <c r="G362" s="16"/>
      <c r="H362" s="82"/>
      <c r="I362" s="12"/>
      <c r="J362" s="15"/>
      <c r="K362" s="12"/>
      <c r="L362" s="12"/>
      <c r="M362" s="12"/>
    </row>
    <row r="363" spans="1:13" x14ac:dyDescent="0.35">
      <c r="A363" s="12"/>
      <c r="B363" s="12"/>
      <c r="C363" s="12"/>
      <c r="D363" s="76"/>
      <c r="E363" s="78"/>
      <c r="F363" s="16"/>
      <c r="G363" s="16"/>
      <c r="H363" s="82"/>
      <c r="I363" s="12"/>
      <c r="J363" s="15"/>
      <c r="K363" s="12"/>
      <c r="L363" s="12"/>
      <c r="M363" s="12"/>
    </row>
    <row r="364" spans="1:13" x14ac:dyDescent="0.35">
      <c r="A364" s="1" t="s">
        <v>225</v>
      </c>
      <c r="B364" s="1"/>
      <c r="C364" s="1"/>
      <c r="D364" s="127"/>
      <c r="E364" s="43"/>
      <c r="F364" s="16"/>
      <c r="G364" s="16"/>
      <c r="H364" s="78"/>
      <c r="I364" s="12"/>
      <c r="J364" s="15"/>
      <c r="K364" s="12"/>
      <c r="L364" s="12"/>
      <c r="M364" s="12"/>
    </row>
    <row r="365" spans="1:13" x14ac:dyDescent="0.35">
      <c r="A365" s="16"/>
      <c r="B365" s="128"/>
      <c r="C365" s="129" t="s">
        <v>226</v>
      </c>
      <c r="D365" s="129"/>
      <c r="E365" s="43"/>
      <c r="F365" s="16"/>
      <c r="G365" s="16"/>
      <c r="H365" s="78"/>
      <c r="I365" s="12"/>
      <c r="J365" s="15"/>
      <c r="K365" s="12"/>
      <c r="L365" s="12"/>
      <c r="M365" s="12"/>
    </row>
    <row r="366" spans="1:13" x14ac:dyDescent="0.35">
      <c r="A366" s="16"/>
      <c r="B366" s="16"/>
      <c r="C366" s="17"/>
      <c r="D366" s="16"/>
      <c r="E366" s="43"/>
      <c r="F366" s="16"/>
      <c r="G366" s="16"/>
      <c r="H366" s="16"/>
      <c r="I366" s="12"/>
      <c r="J366" s="15"/>
      <c r="K366" s="12"/>
      <c r="L366" s="12"/>
      <c r="M366" s="12"/>
    </row>
    <row r="367" spans="1:13" x14ac:dyDescent="0.35">
      <c r="A367" s="16"/>
      <c r="B367" s="16" t="s">
        <v>227</v>
      </c>
      <c r="C367" s="16"/>
      <c r="D367" s="16"/>
      <c r="E367" s="43"/>
      <c r="F367" s="16"/>
      <c r="G367" s="16"/>
      <c r="H367" s="16"/>
      <c r="I367" s="12"/>
      <c r="J367" s="15"/>
      <c r="K367" s="12"/>
      <c r="L367" s="12"/>
      <c r="M367" s="12"/>
    </row>
    <row r="368" spans="1:13" x14ac:dyDescent="0.35">
      <c r="A368" s="16"/>
      <c r="B368" s="16"/>
      <c r="C368" s="16"/>
      <c r="D368" s="16"/>
      <c r="E368" s="43"/>
      <c r="F368" s="17"/>
      <c r="G368" s="17"/>
      <c r="H368" s="16"/>
      <c r="I368" s="12"/>
      <c r="J368" s="15"/>
      <c r="K368" s="12"/>
      <c r="L368" s="12"/>
      <c r="M368" s="12"/>
    </row>
    <row r="369" spans="1:13" x14ac:dyDescent="0.35">
      <c r="A369" s="16"/>
      <c r="B369" s="16" t="s">
        <v>228</v>
      </c>
      <c r="C369" s="16"/>
      <c r="D369" s="16"/>
      <c r="E369" s="43"/>
      <c r="F369" s="130"/>
      <c r="G369" s="130"/>
      <c r="H369" s="16"/>
      <c r="I369" s="12"/>
      <c r="J369" s="15"/>
      <c r="K369" s="12"/>
      <c r="L369" s="12"/>
      <c r="M369" s="12"/>
    </row>
    <row r="370" spans="1:13" x14ac:dyDescent="0.35">
      <c r="A370" s="16"/>
      <c r="B370" s="16"/>
      <c r="C370" s="16"/>
      <c r="D370" s="16"/>
      <c r="E370" s="43"/>
      <c r="F370" s="130"/>
      <c r="G370" s="130"/>
      <c r="H370" s="16"/>
      <c r="I370" s="12"/>
      <c r="J370" s="15"/>
      <c r="K370" s="12"/>
      <c r="L370" s="12"/>
      <c r="M370" s="12"/>
    </row>
    <row r="371" spans="1:13" x14ac:dyDescent="0.35">
      <c r="A371" s="26" t="s">
        <v>37</v>
      </c>
      <c r="B371" s="26"/>
      <c r="C371" s="26"/>
      <c r="D371" s="26"/>
      <c r="E371" s="19"/>
      <c r="F371" s="19"/>
      <c r="G371" s="19"/>
      <c r="H371" s="26"/>
      <c r="I371" s="131"/>
      <c r="J371" s="131"/>
      <c r="K371" s="12"/>
      <c r="L371" s="12"/>
      <c r="M371" s="12"/>
    </row>
    <row r="372" spans="1:13" x14ac:dyDescent="0.35">
      <c r="A372" s="26" t="s">
        <v>38</v>
      </c>
      <c r="B372" s="56"/>
      <c r="C372" s="56"/>
      <c r="D372" s="56"/>
      <c r="E372" s="19" t="s">
        <v>218</v>
      </c>
      <c r="F372" s="19" t="s">
        <v>219</v>
      </c>
      <c r="G372" s="19" t="s">
        <v>229</v>
      </c>
      <c r="H372" s="19" t="s">
        <v>39</v>
      </c>
      <c r="I372" s="132"/>
      <c r="J372" s="132"/>
      <c r="K372" s="12"/>
      <c r="L372" s="12"/>
      <c r="M372" s="12"/>
    </row>
    <row r="373" spans="1:13" x14ac:dyDescent="0.35">
      <c r="A373" s="26" t="s">
        <v>40</v>
      </c>
      <c r="B373" s="56" t="s">
        <v>230</v>
      </c>
      <c r="C373" s="56"/>
      <c r="D373" s="56"/>
      <c r="E373" s="19">
        <v>2020</v>
      </c>
      <c r="F373" s="19"/>
      <c r="G373" s="19"/>
      <c r="H373" s="19" t="s">
        <v>43</v>
      </c>
      <c r="I373" s="132"/>
      <c r="J373" s="132"/>
      <c r="K373" s="12"/>
      <c r="L373" s="12"/>
      <c r="M373" s="12"/>
    </row>
    <row r="374" spans="1:13" x14ac:dyDescent="0.35">
      <c r="A374" s="26" t="s">
        <v>44</v>
      </c>
      <c r="B374" s="26"/>
      <c r="C374" s="26"/>
      <c r="D374" s="26"/>
      <c r="E374" s="19" t="s">
        <v>222</v>
      </c>
      <c r="F374" s="125">
        <v>2020</v>
      </c>
      <c r="G374" s="125">
        <v>2020</v>
      </c>
      <c r="H374" s="19"/>
      <c r="I374" s="132"/>
      <c r="J374" s="132"/>
      <c r="K374" s="12"/>
      <c r="L374" s="12"/>
      <c r="M374" s="12"/>
    </row>
    <row r="375" spans="1:13" x14ac:dyDescent="0.35">
      <c r="A375" s="57">
        <v>1</v>
      </c>
      <c r="B375" s="57"/>
      <c r="C375" s="58">
        <v>2</v>
      </c>
      <c r="D375" s="57"/>
      <c r="E375" s="58">
        <v>3</v>
      </c>
      <c r="F375" s="59">
        <v>4</v>
      </c>
      <c r="G375" s="59"/>
      <c r="H375" s="60">
        <v>5</v>
      </c>
      <c r="I375" s="133"/>
      <c r="J375" s="134"/>
      <c r="K375" s="12"/>
      <c r="L375" s="12"/>
      <c r="M375" s="12"/>
    </row>
    <row r="376" spans="1:13" x14ac:dyDescent="0.35">
      <c r="A376" s="61"/>
      <c r="B376" s="61" t="s">
        <v>45</v>
      </c>
      <c r="C376" s="61"/>
      <c r="D376" s="62"/>
      <c r="E376" s="135">
        <f>SUM(E377:E386)</f>
        <v>20946496</v>
      </c>
      <c r="F376" s="135">
        <f>SUM(F377:F386)</f>
        <v>9327100</v>
      </c>
      <c r="G376" s="135">
        <f>SUM(G377:G386)</f>
        <v>12734223</v>
      </c>
      <c r="H376" s="136">
        <f t="shared" ref="H376:H386" si="8">F376*100/E376</f>
        <v>44.528211305604529</v>
      </c>
      <c r="I376" s="54"/>
      <c r="J376" s="54"/>
      <c r="K376" s="12"/>
      <c r="L376" s="12"/>
      <c r="M376" s="12"/>
    </row>
    <row r="377" spans="1:13" x14ac:dyDescent="0.35">
      <c r="A377" s="71">
        <v>31</v>
      </c>
      <c r="B377" s="70" t="s">
        <v>46</v>
      </c>
      <c r="C377" s="72"/>
      <c r="D377" s="73"/>
      <c r="E377" s="73">
        <f>F58</f>
        <v>1140000</v>
      </c>
      <c r="F377" s="73">
        <f>G58</f>
        <v>1745000</v>
      </c>
      <c r="G377" s="73">
        <f>H58</f>
        <v>1768840</v>
      </c>
      <c r="H377" s="137">
        <f t="shared" si="8"/>
        <v>153.07017543859649</v>
      </c>
      <c r="I377" s="12"/>
      <c r="J377" s="15"/>
      <c r="K377" s="12"/>
      <c r="L377" s="12"/>
      <c r="M377" s="12"/>
    </row>
    <row r="378" spans="1:13" x14ac:dyDescent="0.35">
      <c r="A378" s="71">
        <v>32</v>
      </c>
      <c r="B378" s="70" t="s">
        <v>52</v>
      </c>
      <c r="C378" s="72"/>
      <c r="D378" s="73"/>
      <c r="E378" s="73">
        <f>F66</f>
        <v>3493406</v>
      </c>
      <c r="F378" s="73">
        <f>G66</f>
        <v>3494000</v>
      </c>
      <c r="G378" s="73">
        <f>H66</f>
        <v>3959768</v>
      </c>
      <c r="H378" s="137">
        <f t="shared" si="8"/>
        <v>100.0170034630959</v>
      </c>
      <c r="I378" s="12"/>
      <c r="J378" s="15"/>
      <c r="K378" s="12"/>
      <c r="L378" s="12"/>
      <c r="M378" s="12"/>
    </row>
    <row r="379" spans="1:13" x14ac:dyDescent="0.35">
      <c r="A379" s="71">
        <v>34</v>
      </c>
      <c r="B379" s="70" t="s">
        <v>75</v>
      </c>
      <c r="C379" s="72"/>
      <c r="D379" s="73"/>
      <c r="E379" s="73">
        <f>F90</f>
        <v>170000</v>
      </c>
      <c r="F379" s="73">
        <f>G90</f>
        <v>107100</v>
      </c>
      <c r="G379" s="73">
        <f>H90</f>
        <v>104842</v>
      </c>
      <c r="H379" s="137">
        <f t="shared" si="8"/>
        <v>63</v>
      </c>
      <c r="I379" s="12"/>
      <c r="J379" s="15"/>
      <c r="K379" s="12"/>
      <c r="L379" s="12"/>
      <c r="M379" s="12"/>
    </row>
    <row r="380" spans="1:13" x14ac:dyDescent="0.35">
      <c r="A380" s="71">
        <v>35</v>
      </c>
      <c r="B380" s="70" t="s">
        <v>82</v>
      </c>
      <c r="C380" s="72"/>
      <c r="D380" s="73"/>
      <c r="E380" s="80">
        <f>F97</f>
        <v>100000</v>
      </c>
      <c r="F380" s="80">
        <f>G97</f>
        <v>130000</v>
      </c>
      <c r="G380" s="80">
        <f>H97</f>
        <v>109700</v>
      </c>
      <c r="H380" s="137">
        <f t="shared" si="8"/>
        <v>130</v>
      </c>
      <c r="I380" s="12"/>
      <c r="J380" s="15"/>
      <c r="K380" s="12"/>
      <c r="L380" s="12"/>
      <c r="M380" s="12"/>
    </row>
    <row r="381" spans="1:13" x14ac:dyDescent="0.35">
      <c r="A381" s="71">
        <v>36</v>
      </c>
      <c r="B381" s="70" t="s">
        <v>87</v>
      </c>
      <c r="C381" s="72"/>
      <c r="D381" s="73"/>
      <c r="E381" s="73">
        <f>F102</f>
        <v>755000</v>
      </c>
      <c r="F381" s="79">
        <f>G102</f>
        <v>431000</v>
      </c>
      <c r="G381" s="73">
        <f>H102</f>
        <v>43551</v>
      </c>
      <c r="H381" s="137">
        <f t="shared" si="8"/>
        <v>57.086092715231786</v>
      </c>
      <c r="I381" s="54"/>
      <c r="J381" s="15"/>
      <c r="K381" s="12"/>
      <c r="L381" s="12"/>
      <c r="M381" s="12"/>
    </row>
    <row r="382" spans="1:13" x14ac:dyDescent="0.35">
      <c r="A382" s="71">
        <v>37</v>
      </c>
      <c r="B382" s="70" t="s">
        <v>95</v>
      </c>
      <c r="C382" s="72"/>
      <c r="D382" s="73"/>
      <c r="E382" s="73">
        <f>F110</f>
        <v>460000</v>
      </c>
      <c r="F382" s="73">
        <f>G110</f>
        <v>400000</v>
      </c>
      <c r="G382" s="73">
        <f>H110</f>
        <v>646832</v>
      </c>
      <c r="H382" s="137">
        <f t="shared" si="8"/>
        <v>86.956521739130437</v>
      </c>
      <c r="I382" s="12"/>
      <c r="J382" s="15"/>
      <c r="K382" s="12"/>
      <c r="L382" s="12"/>
      <c r="M382" s="12"/>
    </row>
    <row r="383" spans="1:13" x14ac:dyDescent="0.35">
      <c r="A383" s="71">
        <v>38</v>
      </c>
      <c r="B383" s="70" t="s">
        <v>102</v>
      </c>
      <c r="C383" s="72"/>
      <c r="D383" s="84"/>
      <c r="E383" s="80">
        <f>F117</f>
        <v>1228500</v>
      </c>
      <c r="F383" s="80">
        <f>G117</f>
        <v>735000</v>
      </c>
      <c r="G383" s="80">
        <f>H117</f>
        <v>934609</v>
      </c>
      <c r="H383" s="137">
        <f t="shared" si="8"/>
        <v>59.82905982905983</v>
      </c>
      <c r="I383" s="12"/>
      <c r="J383" s="15"/>
      <c r="K383" s="12"/>
      <c r="L383" s="12"/>
      <c r="M383" s="12"/>
    </row>
    <row r="384" spans="1:13" x14ac:dyDescent="0.35">
      <c r="A384" s="93">
        <v>41</v>
      </c>
      <c r="B384" s="92" t="s">
        <v>111</v>
      </c>
      <c r="C384" s="94"/>
      <c r="D384" s="79"/>
      <c r="E384" s="79">
        <f>F126</f>
        <v>100000</v>
      </c>
      <c r="F384" s="79">
        <f>G126</f>
        <v>12000</v>
      </c>
      <c r="G384" s="79">
        <f>H126</f>
        <v>12000</v>
      </c>
      <c r="H384" s="137">
        <f t="shared" si="8"/>
        <v>12</v>
      </c>
      <c r="I384" s="12"/>
      <c r="J384" s="15"/>
      <c r="K384" s="12"/>
      <c r="L384" s="12"/>
      <c r="M384" s="12"/>
    </row>
    <row r="385" spans="1:13" x14ac:dyDescent="0.35">
      <c r="A385" s="71">
        <v>42</v>
      </c>
      <c r="B385" s="70" t="s">
        <v>114</v>
      </c>
      <c r="C385" s="72"/>
      <c r="D385" s="73"/>
      <c r="E385" s="73">
        <f>F278</f>
        <v>10499590</v>
      </c>
      <c r="F385" s="73">
        <f>G278</f>
        <v>1923000</v>
      </c>
      <c r="G385" s="73">
        <f>H278</f>
        <v>4797885</v>
      </c>
      <c r="H385" s="137">
        <f t="shared" si="8"/>
        <v>18.315000871462601</v>
      </c>
      <c r="I385" s="12"/>
      <c r="J385" s="15"/>
      <c r="K385" s="12"/>
      <c r="L385" s="12"/>
      <c r="M385" s="12"/>
    </row>
    <row r="386" spans="1:13" x14ac:dyDescent="0.35">
      <c r="A386" s="93">
        <v>54</v>
      </c>
      <c r="B386" s="92" t="s">
        <v>130</v>
      </c>
      <c r="C386" s="97"/>
      <c r="D386" s="73"/>
      <c r="E386" s="80">
        <f>F145</f>
        <v>3000000</v>
      </c>
      <c r="F386" s="80">
        <f>G145</f>
        <v>350000</v>
      </c>
      <c r="G386" s="80">
        <f>H145</f>
        <v>356196</v>
      </c>
      <c r="H386" s="137">
        <f t="shared" si="8"/>
        <v>11.666666666666666</v>
      </c>
      <c r="I386" s="54"/>
      <c r="J386" s="15"/>
      <c r="K386" s="12"/>
      <c r="L386" s="12"/>
      <c r="M386" s="12"/>
    </row>
    <row r="387" spans="1:13" x14ac:dyDescent="0.35">
      <c r="A387" s="93">
        <v>92</v>
      </c>
      <c r="B387" s="92" t="s">
        <v>132</v>
      </c>
      <c r="C387" s="97"/>
      <c r="D387" s="73"/>
      <c r="E387" s="80"/>
      <c r="F387" s="80">
        <v>0</v>
      </c>
      <c r="G387" s="80"/>
      <c r="H387" s="80">
        <v>0</v>
      </c>
      <c r="I387" s="11"/>
      <c r="J387" s="15"/>
      <c r="K387" s="12"/>
      <c r="L387" s="12"/>
      <c r="M387" s="12"/>
    </row>
    <row r="388" spans="1:13" x14ac:dyDescent="0.35">
      <c r="A388" s="138"/>
      <c r="B388" s="54"/>
      <c r="C388" s="139"/>
      <c r="D388" s="140"/>
      <c r="E388" s="141"/>
      <c r="F388" s="140"/>
      <c r="G388" s="140"/>
      <c r="H388" s="54"/>
      <c r="I388" s="11"/>
      <c r="J388" s="54"/>
      <c r="K388" s="12"/>
      <c r="L388" s="12"/>
      <c r="M388" s="12"/>
    </row>
    <row r="389" spans="1:13" x14ac:dyDescent="0.35">
      <c r="A389" s="138"/>
      <c r="B389" s="54"/>
      <c r="C389" s="139"/>
      <c r="D389" s="140"/>
      <c r="E389" s="141"/>
      <c r="F389" s="140"/>
      <c r="G389" s="140"/>
      <c r="H389" s="54"/>
      <c r="I389" s="11"/>
      <c r="J389" s="54"/>
      <c r="K389" s="12"/>
      <c r="L389" s="12"/>
      <c r="M389" s="12"/>
    </row>
    <row r="390" spans="1:13" x14ac:dyDescent="0.35">
      <c r="A390" s="138"/>
      <c r="B390" s="16" t="s">
        <v>231</v>
      </c>
      <c r="C390" s="16"/>
      <c r="D390" s="16"/>
      <c r="E390" s="43"/>
      <c r="F390" s="140"/>
      <c r="G390" s="140"/>
      <c r="H390" s="54"/>
      <c r="I390" s="11"/>
      <c r="J390" s="54"/>
      <c r="K390" s="12"/>
      <c r="L390" s="12"/>
      <c r="M390" s="12"/>
    </row>
    <row r="391" spans="1:13" x14ac:dyDescent="0.35">
      <c r="A391" s="138"/>
      <c r="B391" s="54"/>
      <c r="C391" s="139"/>
      <c r="D391" s="140"/>
      <c r="E391" s="141"/>
      <c r="F391" s="140"/>
      <c r="G391" s="140"/>
      <c r="H391" s="54"/>
      <c r="I391" s="11"/>
      <c r="J391" s="54"/>
      <c r="K391" s="12"/>
      <c r="L391" s="12"/>
      <c r="M391" s="12"/>
    </row>
    <row r="392" spans="1:13" x14ac:dyDescent="0.35">
      <c r="A392" s="138"/>
      <c r="B392" s="54"/>
      <c r="C392" s="139"/>
      <c r="D392" s="140"/>
      <c r="E392" s="141"/>
      <c r="F392" s="140"/>
      <c r="G392" s="140"/>
      <c r="H392" s="54"/>
      <c r="I392" s="11"/>
      <c r="J392" s="54"/>
      <c r="K392" s="12"/>
      <c r="L392" s="12"/>
      <c r="M392" s="12"/>
    </row>
    <row r="393" spans="1:13" x14ac:dyDescent="0.35">
      <c r="A393" s="26" t="s">
        <v>37</v>
      </c>
      <c r="B393" s="26"/>
      <c r="C393" s="26"/>
      <c r="D393" s="26"/>
      <c r="E393" s="19"/>
      <c r="F393" s="19"/>
      <c r="G393" s="19"/>
      <c r="H393" s="26"/>
      <c r="I393" s="11"/>
      <c r="J393" s="54"/>
      <c r="K393" s="12"/>
      <c r="L393" s="12"/>
      <c r="M393" s="12"/>
    </row>
    <row r="394" spans="1:13" x14ac:dyDescent="0.35">
      <c r="A394" s="26" t="s">
        <v>38</v>
      </c>
      <c r="B394" s="56"/>
      <c r="C394" s="56"/>
      <c r="D394" s="56"/>
      <c r="E394" s="19" t="s">
        <v>218</v>
      </c>
      <c r="F394" s="19" t="s">
        <v>232</v>
      </c>
      <c r="G394" s="19" t="s">
        <v>229</v>
      </c>
      <c r="H394" s="19" t="s">
        <v>39</v>
      </c>
      <c r="I394" s="12"/>
      <c r="J394" s="15"/>
      <c r="K394" s="12"/>
      <c r="L394" s="12"/>
      <c r="M394" s="12"/>
    </row>
    <row r="395" spans="1:13" x14ac:dyDescent="0.35">
      <c r="A395" s="26" t="s">
        <v>40</v>
      </c>
      <c r="B395" s="56" t="s">
        <v>230</v>
      </c>
      <c r="C395" s="56"/>
      <c r="D395" s="56"/>
      <c r="E395" s="19">
        <v>2020</v>
      </c>
      <c r="F395" s="19"/>
      <c r="G395" s="19"/>
      <c r="H395" s="19" t="s">
        <v>43</v>
      </c>
      <c r="I395" s="12"/>
      <c r="J395" s="15"/>
      <c r="K395" s="12"/>
      <c r="L395" s="12"/>
      <c r="M395" s="12"/>
    </row>
    <row r="396" spans="1:13" x14ac:dyDescent="0.35">
      <c r="A396" s="26" t="s">
        <v>44</v>
      </c>
      <c r="B396" s="26"/>
      <c r="C396" s="26"/>
      <c r="D396" s="26"/>
      <c r="E396" s="19" t="s">
        <v>222</v>
      </c>
      <c r="F396" s="125">
        <v>2020</v>
      </c>
      <c r="G396" s="125">
        <v>2020</v>
      </c>
      <c r="H396" s="19"/>
      <c r="I396" s="12"/>
      <c r="J396" s="15"/>
      <c r="K396" s="12"/>
      <c r="L396" s="12"/>
      <c r="M396" s="12"/>
    </row>
    <row r="397" spans="1:13" x14ac:dyDescent="0.35">
      <c r="A397" s="57">
        <v>1</v>
      </c>
      <c r="B397" s="57"/>
      <c r="C397" s="58">
        <v>2</v>
      </c>
      <c r="D397" s="57"/>
      <c r="E397" s="58">
        <v>3</v>
      </c>
      <c r="F397" s="59">
        <v>4</v>
      </c>
      <c r="G397" s="59"/>
      <c r="H397" s="60">
        <v>5</v>
      </c>
      <c r="I397" s="12"/>
      <c r="J397" s="15"/>
      <c r="K397" s="12"/>
      <c r="L397" s="12"/>
      <c r="M397" s="12"/>
    </row>
    <row r="398" spans="1:13" x14ac:dyDescent="0.35">
      <c r="A398" s="70" t="s">
        <v>233</v>
      </c>
      <c r="B398" s="70"/>
      <c r="C398" s="70"/>
      <c r="D398" s="70"/>
      <c r="E398" s="79">
        <f>E400+E404</f>
        <v>180000</v>
      </c>
      <c r="F398" s="79">
        <f>F400+F404</f>
        <v>115000</v>
      </c>
      <c r="G398" s="79">
        <f>G400+G404</f>
        <v>114196</v>
      </c>
      <c r="H398" s="137">
        <f>F398*100/E398</f>
        <v>63.888888888888886</v>
      </c>
      <c r="I398" s="12"/>
      <c r="J398" s="142"/>
      <c r="K398" s="12"/>
      <c r="L398" s="12"/>
      <c r="M398" s="12"/>
    </row>
    <row r="399" spans="1:13" x14ac:dyDescent="0.35">
      <c r="A399" s="12" t="s">
        <v>234</v>
      </c>
      <c r="B399" s="12"/>
      <c r="C399" s="12"/>
      <c r="D399" s="12"/>
      <c r="E399" s="82">
        <f t="shared" ref="E399:G401" si="9">E400</f>
        <v>100000</v>
      </c>
      <c r="F399" s="82">
        <f t="shared" si="9"/>
        <v>60000</v>
      </c>
      <c r="G399" s="82">
        <f t="shared" si="9"/>
        <v>67060</v>
      </c>
      <c r="H399" s="143">
        <f t="shared" ref="H399:H406" si="10">F399/E399*100</f>
        <v>60</v>
      </c>
      <c r="I399" s="12"/>
      <c r="J399" s="15"/>
      <c r="K399" s="12"/>
      <c r="L399" s="12"/>
      <c r="M399" s="12"/>
    </row>
    <row r="400" spans="1:13" x14ac:dyDescent="0.35">
      <c r="A400" s="12"/>
      <c r="B400" s="13">
        <v>32</v>
      </c>
      <c r="C400" s="12" t="s">
        <v>235</v>
      </c>
      <c r="D400" s="12"/>
      <c r="E400" s="82">
        <f t="shared" si="9"/>
        <v>100000</v>
      </c>
      <c r="F400" s="82">
        <f t="shared" si="9"/>
        <v>60000</v>
      </c>
      <c r="G400" s="82">
        <f t="shared" si="9"/>
        <v>67060</v>
      </c>
      <c r="H400" s="143">
        <f t="shared" si="10"/>
        <v>60</v>
      </c>
      <c r="I400" s="12"/>
      <c r="J400" s="15"/>
      <c r="K400" s="12"/>
      <c r="L400" s="12"/>
      <c r="M400" s="12"/>
    </row>
    <row r="401" spans="1:13" x14ac:dyDescent="0.35">
      <c r="A401" s="12"/>
      <c r="B401" s="14">
        <v>329</v>
      </c>
      <c r="C401" s="12" t="s">
        <v>236</v>
      </c>
      <c r="D401" s="12"/>
      <c r="E401" s="82">
        <f t="shared" si="9"/>
        <v>100000</v>
      </c>
      <c r="F401" s="82">
        <f t="shared" si="9"/>
        <v>60000</v>
      </c>
      <c r="G401" s="82">
        <f t="shared" si="9"/>
        <v>67060</v>
      </c>
      <c r="H401" s="143">
        <f t="shared" si="10"/>
        <v>60</v>
      </c>
      <c r="I401" s="12"/>
      <c r="J401" s="15"/>
      <c r="K401" s="12"/>
      <c r="L401" s="15"/>
      <c r="M401" s="12"/>
    </row>
    <row r="402" spans="1:13" x14ac:dyDescent="0.35">
      <c r="A402" s="12"/>
      <c r="B402" s="83">
        <v>3291</v>
      </c>
      <c r="C402" s="12" t="s">
        <v>236</v>
      </c>
      <c r="D402" s="12"/>
      <c r="E402" s="81">
        <v>100000</v>
      </c>
      <c r="F402" s="81">
        <v>60000</v>
      </c>
      <c r="G402" s="81">
        <v>67060</v>
      </c>
      <c r="H402" s="143">
        <f t="shared" si="10"/>
        <v>60</v>
      </c>
      <c r="I402" s="12"/>
      <c r="J402" s="15"/>
      <c r="K402" s="12"/>
      <c r="L402" s="12"/>
      <c r="M402" s="12"/>
    </row>
    <row r="403" spans="1:13" x14ac:dyDescent="0.35">
      <c r="A403" s="12" t="s">
        <v>237</v>
      </c>
      <c r="B403" s="12"/>
      <c r="C403" s="12"/>
      <c r="D403" s="12"/>
      <c r="E403" s="82">
        <f t="shared" ref="E403:G405" si="11">E404</f>
        <v>80000</v>
      </c>
      <c r="F403" s="82">
        <f t="shared" si="11"/>
        <v>55000</v>
      </c>
      <c r="G403" s="82">
        <f t="shared" si="11"/>
        <v>47136</v>
      </c>
      <c r="H403" s="143">
        <f t="shared" si="10"/>
        <v>68.75</v>
      </c>
      <c r="I403" s="12"/>
      <c r="J403" s="15"/>
      <c r="K403" s="12"/>
      <c r="L403" s="12"/>
      <c r="M403" s="12"/>
    </row>
    <row r="404" spans="1:13" x14ac:dyDescent="0.35">
      <c r="A404" s="12"/>
      <c r="B404" s="13">
        <v>32</v>
      </c>
      <c r="C404" s="12" t="s">
        <v>235</v>
      </c>
      <c r="D404" s="12"/>
      <c r="E404" s="82">
        <f t="shared" si="11"/>
        <v>80000</v>
      </c>
      <c r="F404" s="82">
        <f t="shared" si="11"/>
        <v>55000</v>
      </c>
      <c r="G404" s="82">
        <f t="shared" si="11"/>
        <v>47136</v>
      </c>
      <c r="H404" s="143">
        <f t="shared" si="10"/>
        <v>68.75</v>
      </c>
      <c r="I404" s="12"/>
      <c r="J404" s="15"/>
      <c r="K404" s="12"/>
      <c r="L404" s="12"/>
      <c r="M404" s="12"/>
    </row>
    <row r="405" spans="1:13" x14ac:dyDescent="0.35">
      <c r="A405" s="12"/>
      <c r="B405" s="14">
        <v>329</v>
      </c>
      <c r="C405" s="12" t="s">
        <v>238</v>
      </c>
      <c r="D405" s="12"/>
      <c r="E405" s="82">
        <f t="shared" si="11"/>
        <v>80000</v>
      </c>
      <c r="F405" s="82">
        <f t="shared" si="11"/>
        <v>55000</v>
      </c>
      <c r="G405" s="82">
        <f t="shared" si="11"/>
        <v>47136</v>
      </c>
      <c r="H405" s="143">
        <f t="shared" si="10"/>
        <v>68.75</v>
      </c>
      <c r="I405" s="12"/>
      <c r="J405" s="15"/>
      <c r="K405" s="12"/>
      <c r="L405" s="12"/>
      <c r="M405" s="12"/>
    </row>
    <row r="406" spans="1:13" x14ac:dyDescent="0.35">
      <c r="A406" s="12"/>
      <c r="B406" s="83">
        <v>3293</v>
      </c>
      <c r="C406" s="12" t="s">
        <v>239</v>
      </c>
      <c r="D406" s="12"/>
      <c r="E406" s="81">
        <v>80000</v>
      </c>
      <c r="F406" s="81">
        <v>55000</v>
      </c>
      <c r="G406" s="81">
        <v>47136</v>
      </c>
      <c r="H406" s="143">
        <f t="shared" si="10"/>
        <v>68.75</v>
      </c>
      <c r="I406" s="12"/>
      <c r="J406" s="15"/>
      <c r="K406" s="12"/>
      <c r="L406" s="12"/>
      <c r="M406" s="12"/>
    </row>
    <row r="407" spans="1:13" x14ac:dyDescent="0.35">
      <c r="A407" s="12"/>
      <c r="B407" s="83"/>
      <c r="C407" s="12"/>
      <c r="D407" s="12"/>
      <c r="E407" s="12"/>
      <c r="F407" s="12"/>
      <c r="G407" s="12"/>
      <c r="H407" s="17"/>
      <c r="I407" s="12"/>
      <c r="J407" s="15"/>
      <c r="K407" s="12"/>
      <c r="L407" s="12"/>
      <c r="M407" s="12"/>
    </row>
    <row r="408" spans="1:13" x14ac:dyDescent="0.35">
      <c r="A408" s="12"/>
      <c r="B408" s="83"/>
      <c r="C408" s="12"/>
      <c r="D408" s="12"/>
      <c r="E408" s="12"/>
      <c r="F408" s="12"/>
      <c r="G408" s="12"/>
      <c r="H408" s="17"/>
      <c r="I408" s="12"/>
      <c r="J408" s="15"/>
      <c r="K408" s="12"/>
      <c r="L408" s="12"/>
      <c r="M408" s="12"/>
    </row>
    <row r="409" spans="1:13" x14ac:dyDescent="0.35">
      <c r="A409" s="26" t="s">
        <v>37</v>
      </c>
      <c r="B409" s="26"/>
      <c r="C409" s="26"/>
      <c r="D409" s="26"/>
      <c r="E409" s="19"/>
      <c r="F409" s="19"/>
      <c r="G409" s="19"/>
      <c r="H409" s="26"/>
      <c r="I409" s="12"/>
      <c r="J409" s="15"/>
      <c r="K409" s="12"/>
      <c r="L409" s="12"/>
      <c r="M409" s="12"/>
    </row>
    <row r="410" spans="1:13" x14ac:dyDescent="0.35">
      <c r="A410" s="26" t="s">
        <v>38</v>
      </c>
      <c r="B410" s="56"/>
      <c r="C410" s="56"/>
      <c r="D410" s="56"/>
      <c r="E410" s="19" t="s">
        <v>218</v>
      </c>
      <c r="F410" s="19" t="s">
        <v>219</v>
      </c>
      <c r="G410" s="19" t="s">
        <v>229</v>
      </c>
      <c r="H410" s="19" t="s">
        <v>39</v>
      </c>
      <c r="I410" s="12"/>
      <c r="J410" s="15"/>
      <c r="K410" s="12"/>
      <c r="L410" s="12"/>
      <c r="M410" s="12"/>
    </row>
    <row r="411" spans="1:13" x14ac:dyDescent="0.35">
      <c r="A411" s="26" t="s">
        <v>40</v>
      </c>
      <c r="B411" s="56" t="s">
        <v>230</v>
      </c>
      <c r="C411" s="56"/>
      <c r="D411" s="56"/>
      <c r="E411" s="19">
        <v>2020</v>
      </c>
      <c r="F411" s="19"/>
      <c r="G411" s="19"/>
      <c r="H411" s="19" t="s">
        <v>43</v>
      </c>
      <c r="I411" s="14"/>
      <c r="J411" s="20"/>
      <c r="K411" s="12"/>
      <c r="L411" s="12"/>
      <c r="M411" s="12"/>
    </row>
    <row r="412" spans="1:13" x14ac:dyDescent="0.35">
      <c r="A412" s="26" t="s">
        <v>44</v>
      </c>
      <c r="B412" s="26"/>
      <c r="C412" s="26"/>
      <c r="D412" s="26"/>
      <c r="E412" s="19" t="s">
        <v>222</v>
      </c>
      <c r="F412" s="125">
        <v>2020</v>
      </c>
      <c r="G412" s="125">
        <v>2020</v>
      </c>
      <c r="H412" s="19"/>
      <c r="I412" s="14"/>
      <c r="J412" s="20"/>
      <c r="K412" s="12"/>
      <c r="L412" s="12"/>
      <c r="M412" s="12"/>
    </row>
    <row r="413" spans="1:13" x14ac:dyDescent="0.35">
      <c r="A413" s="57">
        <v>1</v>
      </c>
      <c r="B413" s="57"/>
      <c r="C413" s="58">
        <v>2</v>
      </c>
      <c r="D413" s="57"/>
      <c r="E413" s="58">
        <v>3</v>
      </c>
      <c r="F413" s="59">
        <v>4</v>
      </c>
      <c r="G413" s="59"/>
      <c r="H413" s="60">
        <v>5</v>
      </c>
      <c r="I413" s="14"/>
      <c r="J413" s="20"/>
      <c r="K413" s="12"/>
      <c r="L413" s="12"/>
      <c r="M413" s="12"/>
    </row>
    <row r="414" spans="1:13" x14ac:dyDescent="0.35">
      <c r="A414" s="70" t="s">
        <v>240</v>
      </c>
      <c r="B414" s="70"/>
      <c r="C414" s="70"/>
      <c r="D414" s="70"/>
      <c r="E414" s="80">
        <f>E415+E475</f>
        <v>3668406</v>
      </c>
      <c r="F414" s="80">
        <f>F415+F475</f>
        <v>4782100</v>
      </c>
      <c r="G414" s="80">
        <f>G415+G475</f>
        <v>6342652</v>
      </c>
      <c r="H414" s="137">
        <f>F414*100/E414</f>
        <v>130.35907148772517</v>
      </c>
      <c r="I414" s="14"/>
      <c r="J414" s="144"/>
      <c r="K414" s="12"/>
      <c r="L414" s="12"/>
      <c r="M414" s="12"/>
    </row>
    <row r="415" spans="1:13" x14ac:dyDescent="0.35">
      <c r="A415" s="12" t="s">
        <v>241</v>
      </c>
      <c r="B415" s="12"/>
      <c r="C415" s="12"/>
      <c r="D415" s="12"/>
      <c r="E415" s="82">
        <f>E416+E424+E446+E453+E458+E463+E466</f>
        <v>3668406</v>
      </c>
      <c r="F415" s="82">
        <f>F416+F424+F446+F453+F458+F463+F466</f>
        <v>4469100</v>
      </c>
      <c r="G415" s="82">
        <f>G416+G424+G446+G453+G458+G463+G466</f>
        <v>6017008</v>
      </c>
      <c r="H415" s="145">
        <f>F415/E415*100</f>
        <v>121.8267552719083</v>
      </c>
      <c r="I415" s="12"/>
      <c r="J415" s="15"/>
      <c r="K415" s="12"/>
      <c r="L415" s="12"/>
      <c r="M415" s="12"/>
    </row>
    <row r="416" spans="1:13" x14ac:dyDescent="0.35">
      <c r="A416" s="146"/>
      <c r="B416" s="147">
        <v>31</v>
      </c>
      <c r="C416" s="146" t="s">
        <v>242</v>
      </c>
      <c r="D416" s="146"/>
      <c r="E416" s="148">
        <f>E417+E419+E421</f>
        <v>1140000</v>
      </c>
      <c r="F416" s="148">
        <f>F417+F419+F421</f>
        <v>1745000</v>
      </c>
      <c r="G416" s="148">
        <f>G417+G419+G421</f>
        <v>1768840</v>
      </c>
      <c r="H416" s="149">
        <f>F416/E416*100</f>
        <v>153.07017543859649</v>
      </c>
      <c r="I416" s="12"/>
      <c r="J416" s="15"/>
      <c r="K416" s="12"/>
      <c r="L416" s="12"/>
      <c r="M416" s="12"/>
    </row>
    <row r="417" spans="1:13" x14ac:dyDescent="0.35">
      <c r="A417" s="12"/>
      <c r="B417" s="14">
        <v>311</v>
      </c>
      <c r="C417" s="12" t="s">
        <v>243</v>
      </c>
      <c r="D417" s="12"/>
      <c r="E417" s="82">
        <v>900000</v>
      </c>
      <c r="F417" s="82">
        <f>F418</f>
        <v>1384000</v>
      </c>
      <c r="G417" s="82">
        <f>G418</f>
        <v>1385544</v>
      </c>
      <c r="H417" s="145">
        <f>F417/E417*100</f>
        <v>153.77777777777777</v>
      </c>
      <c r="I417" s="12"/>
      <c r="J417" s="15"/>
      <c r="K417" s="12"/>
      <c r="L417" s="12"/>
      <c r="M417" s="12"/>
    </row>
    <row r="418" spans="1:13" x14ac:dyDescent="0.35">
      <c r="A418" s="12"/>
      <c r="B418" s="83">
        <v>3111</v>
      </c>
      <c r="C418" s="12" t="s">
        <v>244</v>
      </c>
      <c r="D418" s="12"/>
      <c r="E418" s="81">
        <v>0</v>
      </c>
      <c r="F418" s="81">
        <v>1384000</v>
      </c>
      <c r="G418" s="81">
        <v>1385544</v>
      </c>
      <c r="H418" s="145"/>
      <c r="I418" s="12"/>
      <c r="J418" s="15"/>
      <c r="K418" s="12"/>
      <c r="L418" s="12"/>
      <c r="M418" s="12"/>
    </row>
    <row r="419" spans="1:13" x14ac:dyDescent="0.35">
      <c r="A419" s="12"/>
      <c r="B419" s="14">
        <v>312</v>
      </c>
      <c r="C419" s="12" t="s">
        <v>245</v>
      </c>
      <c r="D419" s="12"/>
      <c r="E419" s="82">
        <v>35500</v>
      </c>
      <c r="F419" s="82">
        <f>F420</f>
        <v>133000</v>
      </c>
      <c r="G419" s="82">
        <f>G420</f>
        <v>154682</v>
      </c>
      <c r="H419" s="145">
        <f>F419/E419*100</f>
        <v>374.64788732394368</v>
      </c>
      <c r="I419" s="12"/>
      <c r="J419" s="15"/>
      <c r="K419" s="12"/>
      <c r="L419" s="12"/>
      <c r="M419" s="12"/>
    </row>
    <row r="420" spans="1:13" x14ac:dyDescent="0.35">
      <c r="A420" s="12"/>
      <c r="B420" s="83">
        <v>3121</v>
      </c>
      <c r="C420" s="12" t="s">
        <v>245</v>
      </c>
      <c r="D420" s="12"/>
      <c r="E420" s="81">
        <v>0</v>
      </c>
      <c r="F420" s="81">
        <v>133000</v>
      </c>
      <c r="G420" s="81">
        <v>154682</v>
      </c>
      <c r="H420" s="145"/>
      <c r="I420" s="12"/>
      <c r="J420" s="15"/>
      <c r="K420" s="12"/>
      <c r="L420" s="12"/>
      <c r="M420" s="12"/>
    </row>
    <row r="421" spans="1:13" x14ac:dyDescent="0.35">
      <c r="A421" s="12"/>
      <c r="B421" s="14">
        <v>313</v>
      </c>
      <c r="C421" s="12" t="s">
        <v>246</v>
      </c>
      <c r="D421" s="12"/>
      <c r="E421" s="82">
        <f>SUM(E422:E423)</f>
        <v>204500</v>
      </c>
      <c r="F421" s="82">
        <f>SUM(F422:F423)</f>
        <v>228000</v>
      </c>
      <c r="G421" s="82">
        <f>SUM(G422:G423)</f>
        <v>228614</v>
      </c>
      <c r="H421" s="145">
        <f>F421/E421*100</f>
        <v>111.49144254278728</v>
      </c>
      <c r="I421" s="12"/>
      <c r="J421" s="15"/>
      <c r="K421" s="12"/>
      <c r="L421" s="12"/>
      <c r="M421" s="12"/>
    </row>
    <row r="422" spans="1:13" x14ac:dyDescent="0.35">
      <c r="A422" s="12"/>
      <c r="B422" s="83">
        <v>3132</v>
      </c>
      <c r="C422" s="12" t="s">
        <v>247</v>
      </c>
      <c r="D422" s="12"/>
      <c r="E422" s="81">
        <v>204500</v>
      </c>
      <c r="F422" s="81">
        <v>228000</v>
      </c>
      <c r="G422" s="81">
        <v>228614</v>
      </c>
      <c r="H422" s="145">
        <f>F422/E422*100</f>
        <v>111.49144254278728</v>
      </c>
      <c r="I422" s="12"/>
      <c r="J422" s="15"/>
      <c r="K422" s="12"/>
      <c r="L422" s="12"/>
      <c r="M422" s="12"/>
    </row>
    <row r="423" spans="1:13" x14ac:dyDescent="0.35">
      <c r="A423" s="12"/>
      <c r="B423" s="83">
        <v>3133</v>
      </c>
      <c r="C423" s="12" t="s">
        <v>248</v>
      </c>
      <c r="D423" s="12"/>
      <c r="E423" s="81"/>
      <c r="F423" s="81"/>
      <c r="G423" s="81"/>
      <c r="H423" s="145"/>
      <c r="I423" s="12"/>
      <c r="J423" s="15"/>
      <c r="K423" s="12"/>
      <c r="L423" s="12"/>
      <c r="M423" s="12"/>
    </row>
    <row r="424" spans="1:13" x14ac:dyDescent="0.35">
      <c r="A424" s="146"/>
      <c r="B424" s="147">
        <v>32</v>
      </c>
      <c r="C424" s="146" t="s">
        <v>235</v>
      </c>
      <c r="D424" s="146"/>
      <c r="E424" s="148">
        <f>E425+E430+E435+E442</f>
        <v>1433406</v>
      </c>
      <c r="F424" s="148">
        <f>F425+F430+F435+F442</f>
        <v>1819000</v>
      </c>
      <c r="G424" s="148">
        <f>G425+G430+G435+G442</f>
        <v>2408634</v>
      </c>
      <c r="H424" s="149">
        <f>F424/E424*100</f>
        <v>126.90054318176426</v>
      </c>
      <c r="I424" s="12"/>
      <c r="J424" s="15"/>
      <c r="K424" s="12"/>
      <c r="L424" s="12"/>
      <c r="M424" s="12"/>
    </row>
    <row r="425" spans="1:13" x14ac:dyDescent="0.35">
      <c r="A425" s="12"/>
      <c r="B425" s="14">
        <v>321</v>
      </c>
      <c r="C425" s="12" t="s">
        <v>249</v>
      </c>
      <c r="D425" s="12"/>
      <c r="E425" s="82">
        <f>SUM(E426:E429)</f>
        <v>141456</v>
      </c>
      <c r="F425" s="82">
        <f>SUM(F426:F429)</f>
        <v>93000</v>
      </c>
      <c r="G425" s="82">
        <f>SUM(G426:G429)</f>
        <v>104134</v>
      </c>
      <c r="H425" s="145">
        <f>F425/E425*100</f>
        <v>65.744825246012894</v>
      </c>
      <c r="I425" s="12"/>
      <c r="J425" s="15"/>
      <c r="K425" s="12"/>
      <c r="L425" s="12"/>
      <c r="M425" s="12"/>
    </row>
    <row r="426" spans="1:13" x14ac:dyDescent="0.35">
      <c r="A426" s="12"/>
      <c r="B426" s="83">
        <v>3211</v>
      </c>
      <c r="C426" s="12" t="s">
        <v>250</v>
      </c>
      <c r="D426" s="12"/>
      <c r="E426" s="81">
        <v>50000</v>
      </c>
      <c r="F426" s="81">
        <v>35000</v>
      </c>
      <c r="G426" s="81">
        <v>45498</v>
      </c>
      <c r="H426" s="145">
        <f>F426/E426*100</f>
        <v>70</v>
      </c>
      <c r="I426" s="12"/>
      <c r="J426" s="15"/>
      <c r="K426" s="12"/>
      <c r="L426" s="12"/>
      <c r="M426" s="12"/>
    </row>
    <row r="427" spans="1:13" x14ac:dyDescent="0.35">
      <c r="A427" s="12"/>
      <c r="B427" s="83">
        <v>3212</v>
      </c>
      <c r="C427" s="12" t="s">
        <v>251</v>
      </c>
      <c r="D427" s="12"/>
      <c r="E427" s="81">
        <v>61456</v>
      </c>
      <c r="F427" s="81">
        <v>36000</v>
      </c>
      <c r="G427" s="81">
        <v>35923</v>
      </c>
      <c r="H427" s="145">
        <f>F427/E427*100</f>
        <v>58.578495183545954</v>
      </c>
      <c r="I427" s="12"/>
      <c r="J427" s="15"/>
      <c r="K427" s="12"/>
      <c r="L427" s="12"/>
      <c r="M427" s="12"/>
    </row>
    <row r="428" spans="1:13" x14ac:dyDescent="0.35">
      <c r="A428" s="12"/>
      <c r="B428" s="83">
        <v>3212</v>
      </c>
      <c r="C428" s="12" t="s">
        <v>252</v>
      </c>
      <c r="D428" s="12"/>
      <c r="E428" s="81">
        <v>0</v>
      </c>
      <c r="F428" s="81">
        <v>0</v>
      </c>
      <c r="G428" s="81">
        <v>0</v>
      </c>
      <c r="H428" s="145"/>
      <c r="I428" s="12"/>
      <c r="J428" s="15"/>
      <c r="K428" s="12"/>
      <c r="L428" s="12"/>
      <c r="M428" s="12"/>
    </row>
    <row r="429" spans="1:13" x14ac:dyDescent="0.35">
      <c r="A429" s="12"/>
      <c r="B429" s="83">
        <v>3213</v>
      </c>
      <c r="C429" s="12" t="s">
        <v>253</v>
      </c>
      <c r="D429" s="12"/>
      <c r="E429" s="81">
        <v>30000</v>
      </c>
      <c r="F429" s="81">
        <v>22000</v>
      </c>
      <c r="G429" s="81">
        <v>22713</v>
      </c>
      <c r="H429" s="145">
        <f t="shared" ref="H429:H462" si="12">F429/E429*100</f>
        <v>73.333333333333329</v>
      </c>
      <c r="I429" s="12"/>
      <c r="J429" s="15"/>
      <c r="K429" s="12"/>
      <c r="L429" s="12"/>
      <c r="M429" s="12"/>
    </row>
    <row r="430" spans="1:13" x14ac:dyDescent="0.35">
      <c r="A430" s="12"/>
      <c r="B430" s="14">
        <v>322</v>
      </c>
      <c r="C430" s="12" t="s">
        <v>254</v>
      </c>
      <c r="D430" s="12"/>
      <c r="E430" s="82">
        <f>SUM(E431:E434)</f>
        <v>262000</v>
      </c>
      <c r="F430" s="82">
        <f>SUM(F431:F434)</f>
        <v>521000</v>
      </c>
      <c r="G430" s="82">
        <f>SUM(G431:G434)</f>
        <v>527379</v>
      </c>
      <c r="H430" s="145">
        <f t="shared" si="12"/>
        <v>198.85496183206106</v>
      </c>
      <c r="I430" s="12"/>
      <c r="J430" s="15"/>
      <c r="K430" s="12"/>
      <c r="L430" s="12"/>
      <c r="M430" s="12"/>
    </row>
    <row r="431" spans="1:13" x14ac:dyDescent="0.35">
      <c r="A431" s="12"/>
      <c r="B431" s="83">
        <v>3221</v>
      </c>
      <c r="C431" s="12" t="s">
        <v>255</v>
      </c>
      <c r="D431" s="12"/>
      <c r="E431" s="81">
        <v>50000</v>
      </c>
      <c r="F431" s="81">
        <v>226000</v>
      </c>
      <c r="G431" s="81">
        <v>223201</v>
      </c>
      <c r="H431" s="145">
        <f t="shared" si="12"/>
        <v>451.99999999999994</v>
      </c>
      <c r="I431" s="12"/>
      <c r="J431" s="15"/>
      <c r="K431" s="12"/>
      <c r="L431" s="12"/>
      <c r="M431" s="12"/>
    </row>
    <row r="432" spans="1:13" x14ac:dyDescent="0.35">
      <c r="A432" s="12"/>
      <c r="B432" s="83">
        <v>3222</v>
      </c>
      <c r="C432" s="12" t="s">
        <v>256</v>
      </c>
      <c r="D432" s="12"/>
      <c r="E432" s="81">
        <v>2000</v>
      </c>
      <c r="F432" s="81">
        <v>81000</v>
      </c>
      <c r="G432" s="81">
        <v>92428</v>
      </c>
      <c r="H432" s="145">
        <f t="shared" si="12"/>
        <v>4050</v>
      </c>
      <c r="I432" s="12"/>
      <c r="J432" s="15"/>
      <c r="K432" s="12"/>
      <c r="L432" s="12"/>
      <c r="M432" s="12"/>
    </row>
    <row r="433" spans="1:13" x14ac:dyDescent="0.35">
      <c r="A433" s="12"/>
      <c r="B433" s="83">
        <v>3223</v>
      </c>
      <c r="C433" s="12" t="s">
        <v>257</v>
      </c>
      <c r="D433" s="12"/>
      <c r="E433" s="81">
        <v>200000</v>
      </c>
      <c r="F433" s="81">
        <v>166000</v>
      </c>
      <c r="G433" s="81">
        <v>167655</v>
      </c>
      <c r="H433" s="145">
        <f t="shared" si="12"/>
        <v>83</v>
      </c>
      <c r="I433" s="12"/>
      <c r="J433" s="15"/>
      <c r="K433" s="12"/>
      <c r="L433" s="12"/>
      <c r="M433" s="12"/>
    </row>
    <row r="434" spans="1:13" x14ac:dyDescent="0.35">
      <c r="A434" s="12"/>
      <c r="B434" s="83">
        <v>3225</v>
      </c>
      <c r="C434" s="12" t="s">
        <v>258</v>
      </c>
      <c r="D434" s="12"/>
      <c r="E434" s="81">
        <v>10000</v>
      </c>
      <c r="F434" s="81">
        <v>48000</v>
      </c>
      <c r="G434" s="81">
        <v>44095</v>
      </c>
      <c r="H434" s="145">
        <f t="shared" si="12"/>
        <v>480</v>
      </c>
      <c r="I434" s="12"/>
      <c r="J434" s="15"/>
      <c r="K434" s="12"/>
      <c r="L434" s="12"/>
      <c r="M434" s="12"/>
    </row>
    <row r="435" spans="1:13" x14ac:dyDescent="0.35">
      <c r="A435" s="12"/>
      <c r="B435" s="14">
        <v>323</v>
      </c>
      <c r="C435" s="12" t="s">
        <v>259</v>
      </c>
      <c r="D435" s="12"/>
      <c r="E435" s="82">
        <f>SUM(E436:E441)</f>
        <v>660000</v>
      </c>
      <c r="F435" s="82">
        <f>SUM(F436:F441)</f>
        <v>985000</v>
      </c>
      <c r="G435" s="82">
        <f>SUM(G436:G441)</f>
        <v>1663926</v>
      </c>
      <c r="H435" s="145">
        <f t="shared" si="12"/>
        <v>149.24242424242425</v>
      </c>
      <c r="I435" s="12"/>
      <c r="J435" s="15"/>
      <c r="K435" s="12"/>
      <c r="L435" s="12"/>
      <c r="M435" s="12"/>
    </row>
    <row r="436" spans="1:13" x14ac:dyDescent="0.35">
      <c r="A436" s="12"/>
      <c r="B436" s="83">
        <v>3231</v>
      </c>
      <c r="C436" s="12" t="s">
        <v>260</v>
      </c>
      <c r="D436" s="12"/>
      <c r="E436" s="81">
        <v>100000</v>
      </c>
      <c r="F436" s="81">
        <v>90000</v>
      </c>
      <c r="G436" s="81">
        <v>92964</v>
      </c>
      <c r="H436" s="145">
        <f t="shared" si="12"/>
        <v>90</v>
      </c>
      <c r="I436" s="12"/>
      <c r="J436" s="15"/>
      <c r="K436" s="12"/>
      <c r="L436" s="12"/>
      <c r="M436" s="12"/>
    </row>
    <row r="437" spans="1:13" x14ac:dyDescent="0.35">
      <c r="A437" s="12"/>
      <c r="B437" s="83">
        <v>3233</v>
      </c>
      <c r="C437" s="12" t="s">
        <v>261</v>
      </c>
      <c r="D437" s="12"/>
      <c r="E437" s="81">
        <v>150000</v>
      </c>
      <c r="F437" s="81">
        <v>140000</v>
      </c>
      <c r="G437" s="81">
        <v>227759</v>
      </c>
      <c r="H437" s="145">
        <f t="shared" si="12"/>
        <v>93.333333333333329</v>
      </c>
      <c r="I437" s="12"/>
      <c r="J437" s="15"/>
      <c r="K437" s="12"/>
      <c r="L437" s="12"/>
      <c r="M437" s="12"/>
    </row>
    <row r="438" spans="1:13" x14ac:dyDescent="0.35">
      <c r="A438" s="12"/>
      <c r="B438" s="83">
        <v>3234</v>
      </c>
      <c r="C438" s="12" t="s">
        <v>262</v>
      </c>
      <c r="D438" s="12"/>
      <c r="E438" s="81">
        <v>110000</v>
      </c>
      <c r="F438" s="81">
        <v>110000</v>
      </c>
      <c r="G438" s="81">
        <v>355081</v>
      </c>
      <c r="H438" s="145">
        <f t="shared" si="12"/>
        <v>100</v>
      </c>
      <c r="I438" s="12"/>
      <c r="J438" s="15"/>
      <c r="K438" s="12"/>
      <c r="L438" s="12"/>
      <c r="M438" s="12"/>
    </row>
    <row r="439" spans="1:13" x14ac:dyDescent="0.35">
      <c r="A439" s="12"/>
      <c r="B439" s="83">
        <v>3237</v>
      </c>
      <c r="C439" s="12" t="s">
        <v>263</v>
      </c>
      <c r="D439" s="12"/>
      <c r="E439" s="81">
        <v>200000</v>
      </c>
      <c r="F439" s="81">
        <v>600000</v>
      </c>
      <c r="G439" s="81">
        <v>850981</v>
      </c>
      <c r="H439" s="145">
        <f t="shared" si="12"/>
        <v>300</v>
      </c>
      <c r="I439" s="12"/>
      <c r="J439" s="15"/>
      <c r="K439" s="12"/>
      <c r="L439" s="12"/>
      <c r="M439" s="12"/>
    </row>
    <row r="440" spans="1:13" x14ac:dyDescent="0.35">
      <c r="A440" s="12"/>
      <c r="B440" s="83">
        <v>3238</v>
      </c>
      <c r="C440" s="12" t="s">
        <v>264</v>
      </c>
      <c r="D440" s="12"/>
      <c r="E440" s="81">
        <v>50000</v>
      </c>
      <c r="F440" s="81">
        <v>10000</v>
      </c>
      <c r="G440" s="81">
        <v>9496</v>
      </c>
      <c r="H440" s="145">
        <f t="shared" si="12"/>
        <v>20</v>
      </c>
      <c r="I440" s="12"/>
      <c r="J440" s="15"/>
      <c r="K440" s="12"/>
      <c r="L440" s="12"/>
      <c r="M440" s="12"/>
    </row>
    <row r="441" spans="1:13" x14ac:dyDescent="0.35">
      <c r="A441" s="12"/>
      <c r="B441" s="83">
        <v>3239</v>
      </c>
      <c r="C441" s="12" t="s">
        <v>265</v>
      </c>
      <c r="D441" s="12"/>
      <c r="E441" s="81">
        <v>50000</v>
      </c>
      <c r="F441" s="81">
        <v>35000</v>
      </c>
      <c r="G441" s="81">
        <v>127645</v>
      </c>
      <c r="H441" s="145">
        <f t="shared" si="12"/>
        <v>70</v>
      </c>
      <c r="I441" s="12"/>
      <c r="J441" s="15"/>
      <c r="K441" s="12"/>
      <c r="L441" s="12"/>
      <c r="M441" s="12"/>
    </row>
    <row r="442" spans="1:13" x14ac:dyDescent="0.35">
      <c r="A442" s="12"/>
      <c r="B442" s="14">
        <v>329</v>
      </c>
      <c r="C442" s="12" t="s">
        <v>236</v>
      </c>
      <c r="D442" s="12"/>
      <c r="E442" s="82">
        <f>SUM(E443:E445)</f>
        <v>369950</v>
      </c>
      <c r="F442" s="82">
        <f>SUM(F443:F445)</f>
        <v>220000</v>
      </c>
      <c r="G442" s="82">
        <f>SUM(G443:G445)</f>
        <v>113195</v>
      </c>
      <c r="H442" s="145">
        <f t="shared" si="12"/>
        <v>59.467495607514529</v>
      </c>
      <c r="I442" s="12"/>
      <c r="J442" s="15"/>
      <c r="K442" s="12"/>
      <c r="L442" s="12"/>
      <c r="M442" s="12"/>
    </row>
    <row r="443" spans="1:13" x14ac:dyDescent="0.35">
      <c r="A443" s="12"/>
      <c r="B443" s="83">
        <v>3292</v>
      </c>
      <c r="C443" s="12" t="s">
        <v>266</v>
      </c>
      <c r="D443" s="12"/>
      <c r="E443" s="81">
        <v>50000</v>
      </c>
      <c r="F443" s="81">
        <v>20000</v>
      </c>
      <c r="G443" s="81">
        <v>18068</v>
      </c>
      <c r="H443" s="145">
        <f t="shared" si="12"/>
        <v>40</v>
      </c>
      <c r="I443" s="12"/>
      <c r="J443" s="15"/>
      <c r="K443" s="12"/>
      <c r="L443" s="12"/>
      <c r="M443" s="12"/>
    </row>
    <row r="444" spans="1:13" x14ac:dyDescent="0.35">
      <c r="A444" s="12"/>
      <c r="B444" s="83">
        <v>3293</v>
      </c>
      <c r="C444" s="12" t="s">
        <v>239</v>
      </c>
      <c r="D444" s="12"/>
      <c r="E444" s="81">
        <v>70000</v>
      </c>
      <c r="F444" s="81">
        <v>0</v>
      </c>
      <c r="G444" s="81">
        <v>0</v>
      </c>
      <c r="H444" s="145">
        <f t="shared" si="12"/>
        <v>0</v>
      </c>
      <c r="I444" s="12"/>
      <c r="J444" s="15"/>
      <c r="K444" s="12"/>
      <c r="L444" s="12"/>
      <c r="M444" s="12"/>
    </row>
    <row r="445" spans="1:13" x14ac:dyDescent="0.35">
      <c r="A445" s="12"/>
      <c r="B445" s="83">
        <v>3299</v>
      </c>
      <c r="C445" s="12" t="s">
        <v>236</v>
      </c>
      <c r="D445" s="12"/>
      <c r="E445" s="81">
        <v>249950</v>
      </c>
      <c r="F445" s="81">
        <v>200000</v>
      </c>
      <c r="G445" s="81">
        <v>95127</v>
      </c>
      <c r="H445" s="145">
        <f t="shared" si="12"/>
        <v>80.016003200640128</v>
      </c>
      <c r="I445" s="12"/>
      <c r="J445" s="15"/>
      <c r="K445" s="12"/>
      <c r="L445" s="12"/>
      <c r="M445" s="12"/>
    </row>
    <row r="446" spans="1:13" x14ac:dyDescent="0.35">
      <c r="A446" s="146"/>
      <c r="B446" s="147">
        <v>34</v>
      </c>
      <c r="C446" s="146" t="s">
        <v>267</v>
      </c>
      <c r="D446" s="146"/>
      <c r="E446" s="148">
        <f>E447+E449</f>
        <v>170000</v>
      </c>
      <c r="F446" s="148">
        <f>F447+F449</f>
        <v>107100</v>
      </c>
      <c r="G446" s="148">
        <f>G447+G449</f>
        <v>104842</v>
      </c>
      <c r="H446" s="149">
        <f t="shared" si="12"/>
        <v>63</v>
      </c>
      <c r="I446" s="12"/>
      <c r="J446" s="15"/>
      <c r="K446" s="12"/>
      <c r="L446" s="12"/>
      <c r="M446" s="12"/>
    </row>
    <row r="447" spans="1:13" x14ac:dyDescent="0.35">
      <c r="A447" s="12"/>
      <c r="B447" s="14">
        <v>342</v>
      </c>
      <c r="C447" s="12" t="s">
        <v>268</v>
      </c>
      <c r="D447" s="12"/>
      <c r="E447" s="82">
        <f>E448</f>
        <v>100000</v>
      </c>
      <c r="F447" s="82">
        <f>F448</f>
        <v>75000</v>
      </c>
      <c r="G447" s="82">
        <f>G448</f>
        <v>78341</v>
      </c>
      <c r="H447" s="145">
        <f t="shared" si="12"/>
        <v>75</v>
      </c>
      <c r="I447" s="12"/>
      <c r="J447" s="15"/>
      <c r="K447" s="12"/>
      <c r="L447" s="12"/>
      <c r="M447" s="12"/>
    </row>
    <row r="448" spans="1:13" x14ac:dyDescent="0.35">
      <c r="A448" s="12"/>
      <c r="B448" s="83">
        <v>3423</v>
      </c>
      <c r="C448" s="12" t="s">
        <v>269</v>
      </c>
      <c r="D448" s="12"/>
      <c r="E448" s="81">
        <v>100000</v>
      </c>
      <c r="F448" s="81">
        <v>75000</v>
      </c>
      <c r="G448" s="81">
        <v>78341</v>
      </c>
      <c r="H448" s="145">
        <f t="shared" si="12"/>
        <v>75</v>
      </c>
      <c r="I448" s="12"/>
      <c r="J448" s="15"/>
      <c r="K448" s="12"/>
      <c r="L448" s="12"/>
      <c r="M448" s="12"/>
    </row>
    <row r="449" spans="1:13" x14ac:dyDescent="0.35">
      <c r="A449" s="12"/>
      <c r="B449" s="14">
        <v>343</v>
      </c>
      <c r="C449" s="12" t="s">
        <v>270</v>
      </c>
      <c r="D449" s="12"/>
      <c r="E449" s="82">
        <f>SUM(E450:E452)</f>
        <v>70000</v>
      </c>
      <c r="F449" s="82">
        <f>SUM(F450:F452)</f>
        <v>32100</v>
      </c>
      <c r="G449" s="82">
        <f>SUM(G450:G452)</f>
        <v>26501</v>
      </c>
      <c r="H449" s="145">
        <f t="shared" si="12"/>
        <v>45.857142857142854</v>
      </c>
      <c r="I449" s="12"/>
      <c r="J449" s="15"/>
      <c r="K449" s="12"/>
      <c r="L449" s="12"/>
      <c r="M449" s="12"/>
    </row>
    <row r="450" spans="1:13" x14ac:dyDescent="0.35">
      <c r="A450" s="12"/>
      <c r="B450" s="83">
        <v>3431</v>
      </c>
      <c r="C450" s="12" t="s">
        <v>271</v>
      </c>
      <c r="D450" s="12"/>
      <c r="E450" s="81">
        <v>50000</v>
      </c>
      <c r="F450" s="81">
        <v>30000</v>
      </c>
      <c r="G450" s="81">
        <v>25127</v>
      </c>
      <c r="H450" s="145">
        <f t="shared" si="12"/>
        <v>60</v>
      </c>
      <c r="I450" s="12"/>
      <c r="J450" s="15"/>
      <c r="K450" s="12"/>
      <c r="L450" s="12"/>
      <c r="M450" s="12"/>
    </row>
    <row r="451" spans="1:13" x14ac:dyDescent="0.35">
      <c r="A451" s="12"/>
      <c r="B451" s="83">
        <v>3433</v>
      </c>
      <c r="C451" s="12" t="s">
        <v>272</v>
      </c>
      <c r="D451" s="12"/>
      <c r="E451" s="81">
        <v>15000</v>
      </c>
      <c r="F451" s="81">
        <v>2000</v>
      </c>
      <c r="G451" s="81">
        <v>1374</v>
      </c>
      <c r="H451" s="145">
        <f t="shared" si="12"/>
        <v>13.333333333333334</v>
      </c>
      <c r="I451" s="12"/>
      <c r="J451" s="15"/>
      <c r="K451" s="12"/>
      <c r="L451" s="12"/>
      <c r="M451" s="12"/>
    </row>
    <row r="452" spans="1:13" x14ac:dyDescent="0.35">
      <c r="A452" s="12"/>
      <c r="B452" s="83">
        <v>3434</v>
      </c>
      <c r="C452" s="12" t="s">
        <v>273</v>
      </c>
      <c r="D452" s="12"/>
      <c r="E452" s="81">
        <v>5000</v>
      </c>
      <c r="F452" s="81">
        <v>100</v>
      </c>
      <c r="G452" s="81">
        <v>0</v>
      </c>
      <c r="H452" s="145">
        <f t="shared" si="12"/>
        <v>2</v>
      </c>
      <c r="I452" s="12"/>
      <c r="J452" s="15"/>
      <c r="K452" s="12"/>
      <c r="L452" s="12"/>
      <c r="M452" s="12"/>
    </row>
    <row r="453" spans="1:13" x14ac:dyDescent="0.35">
      <c r="A453" s="146"/>
      <c r="B453" s="147">
        <v>35</v>
      </c>
      <c r="C453" s="146" t="s">
        <v>274</v>
      </c>
      <c r="D453" s="146"/>
      <c r="E453" s="148">
        <f>E454</f>
        <v>100000</v>
      </c>
      <c r="F453" s="148">
        <f>F454</f>
        <v>130000</v>
      </c>
      <c r="G453" s="148">
        <f>G454</f>
        <v>109700</v>
      </c>
      <c r="H453" s="149">
        <f t="shared" si="12"/>
        <v>130</v>
      </c>
      <c r="I453" s="12"/>
      <c r="J453" s="15"/>
      <c r="K453" s="12"/>
      <c r="L453" s="12"/>
      <c r="M453" s="12"/>
    </row>
    <row r="454" spans="1:13" x14ac:dyDescent="0.35">
      <c r="A454" s="12"/>
      <c r="B454" s="14">
        <v>352</v>
      </c>
      <c r="C454" s="12" t="s">
        <v>275</v>
      </c>
      <c r="D454" s="12"/>
      <c r="E454" s="82">
        <f>SUM(E455:E457)</f>
        <v>100000</v>
      </c>
      <c r="F454" s="82">
        <f>SUM(F455:F457)</f>
        <v>130000</v>
      </c>
      <c r="G454" s="82">
        <f>SUM(G455:G457)</f>
        <v>109700</v>
      </c>
      <c r="H454" s="145">
        <f t="shared" si="12"/>
        <v>130</v>
      </c>
      <c r="I454" s="12"/>
      <c r="J454" s="15"/>
      <c r="K454" s="12"/>
      <c r="L454" s="12"/>
      <c r="M454" s="12"/>
    </row>
    <row r="455" spans="1:13" x14ac:dyDescent="0.35">
      <c r="A455" s="12"/>
      <c r="B455" s="83">
        <v>3523</v>
      </c>
      <c r="C455" s="12" t="s">
        <v>84</v>
      </c>
      <c r="D455" s="12"/>
      <c r="E455" s="81">
        <v>50000</v>
      </c>
      <c r="F455" s="81">
        <v>120000</v>
      </c>
      <c r="G455" s="81">
        <v>109700</v>
      </c>
      <c r="H455" s="145">
        <f t="shared" si="12"/>
        <v>240</v>
      </c>
      <c r="I455" s="12"/>
      <c r="J455" s="15"/>
      <c r="K455" s="12"/>
      <c r="L455" s="12"/>
      <c r="M455" s="12"/>
    </row>
    <row r="456" spans="1:13" x14ac:dyDescent="0.35">
      <c r="A456" s="12"/>
      <c r="B456" s="83">
        <v>3523</v>
      </c>
      <c r="C456" s="12" t="s">
        <v>276</v>
      </c>
      <c r="D456" s="12"/>
      <c r="E456" s="81">
        <v>30000</v>
      </c>
      <c r="F456" s="81">
        <v>10000</v>
      </c>
      <c r="G456" s="81"/>
      <c r="H456" s="145">
        <f t="shared" si="12"/>
        <v>33.333333333333329</v>
      </c>
      <c r="I456" s="12"/>
      <c r="J456" s="15"/>
      <c r="K456" s="12"/>
      <c r="L456" s="12"/>
      <c r="M456" s="12"/>
    </row>
    <row r="457" spans="1:13" x14ac:dyDescent="0.35">
      <c r="A457" s="12"/>
      <c r="B457" s="83">
        <v>3523</v>
      </c>
      <c r="C457" s="12" t="s">
        <v>277</v>
      </c>
      <c r="D457" s="12"/>
      <c r="E457" s="81">
        <v>20000</v>
      </c>
      <c r="F457" s="81">
        <v>0</v>
      </c>
      <c r="G457" s="81"/>
      <c r="H457" s="145">
        <f t="shared" si="12"/>
        <v>0</v>
      </c>
      <c r="I457" s="12"/>
      <c r="J457" s="15"/>
      <c r="K457" s="12"/>
      <c r="L457" s="12"/>
      <c r="M457" s="12"/>
    </row>
    <row r="458" spans="1:13" x14ac:dyDescent="0.35">
      <c r="A458" s="146"/>
      <c r="B458" s="147">
        <v>36</v>
      </c>
      <c r="C458" s="146" t="s">
        <v>278</v>
      </c>
      <c r="D458" s="146"/>
      <c r="E458" s="148">
        <f>E459</f>
        <v>755000</v>
      </c>
      <c r="F458" s="148">
        <f>F459</f>
        <v>431000</v>
      </c>
      <c r="G458" s="148">
        <f>G459</f>
        <v>43551</v>
      </c>
      <c r="H458" s="149">
        <f t="shared" si="12"/>
        <v>57.086092715231786</v>
      </c>
      <c r="I458" s="12"/>
      <c r="J458" s="15"/>
      <c r="K458" s="12"/>
      <c r="L458" s="12"/>
      <c r="M458" s="12"/>
    </row>
    <row r="459" spans="1:13" x14ac:dyDescent="0.35">
      <c r="A459" s="12"/>
      <c r="B459" s="14">
        <v>363</v>
      </c>
      <c r="C459" s="12" t="s">
        <v>279</v>
      </c>
      <c r="D459" s="12"/>
      <c r="E459" s="82">
        <f>SUM(E460:E462)</f>
        <v>755000</v>
      </c>
      <c r="F459" s="82">
        <f>SUM(F460:F462)</f>
        <v>431000</v>
      </c>
      <c r="G459" s="82">
        <f>SUM(G460:G462)</f>
        <v>43551</v>
      </c>
      <c r="H459" s="145">
        <f t="shared" si="12"/>
        <v>57.086092715231786</v>
      </c>
      <c r="I459" s="12"/>
      <c r="J459" s="15"/>
      <c r="K459" s="12"/>
      <c r="L459" s="12"/>
      <c r="M459" s="12"/>
    </row>
    <row r="460" spans="1:13" x14ac:dyDescent="0.35">
      <c r="A460" s="12"/>
      <c r="B460" s="83">
        <v>3631</v>
      </c>
      <c r="C460" s="12" t="s">
        <v>280</v>
      </c>
      <c r="D460" s="12"/>
      <c r="E460" s="81">
        <v>170000</v>
      </c>
      <c r="F460" s="81">
        <v>0</v>
      </c>
      <c r="G460" s="81">
        <v>0</v>
      </c>
      <c r="H460" s="145">
        <f t="shared" si="12"/>
        <v>0</v>
      </c>
      <c r="I460" s="12"/>
      <c r="J460" s="15"/>
      <c r="K460" s="12"/>
      <c r="L460" s="12"/>
      <c r="M460" s="12"/>
    </row>
    <row r="461" spans="1:13" x14ac:dyDescent="0.35">
      <c r="A461" s="12"/>
      <c r="B461" s="83">
        <v>3631</v>
      </c>
      <c r="C461" s="12" t="s">
        <v>281</v>
      </c>
      <c r="D461" s="12"/>
      <c r="E461" s="81">
        <v>550000</v>
      </c>
      <c r="F461" s="81">
        <v>396000</v>
      </c>
      <c r="G461" s="81">
        <v>43551</v>
      </c>
      <c r="H461" s="145">
        <f t="shared" si="12"/>
        <v>72</v>
      </c>
      <c r="I461" s="12"/>
      <c r="J461" s="15"/>
      <c r="K461" s="12"/>
      <c r="L461" s="12"/>
      <c r="M461" s="12"/>
    </row>
    <row r="462" spans="1:13" x14ac:dyDescent="0.35">
      <c r="A462" s="12"/>
      <c r="B462" s="83">
        <v>3631</v>
      </c>
      <c r="C462" s="12" t="s">
        <v>282</v>
      </c>
      <c r="D462" s="12"/>
      <c r="E462" s="81">
        <v>35000</v>
      </c>
      <c r="F462" s="81">
        <v>35000</v>
      </c>
      <c r="G462" s="81">
        <v>0</v>
      </c>
      <c r="H462" s="145">
        <f t="shared" si="12"/>
        <v>100</v>
      </c>
      <c r="I462" s="12"/>
      <c r="J462" s="15"/>
      <c r="K462" s="12"/>
      <c r="L462" s="12"/>
      <c r="M462" s="12"/>
    </row>
    <row r="463" spans="1:13" x14ac:dyDescent="0.35">
      <c r="A463" s="146"/>
      <c r="B463" s="147">
        <v>37</v>
      </c>
      <c r="C463" s="146" t="s">
        <v>283</v>
      </c>
      <c r="D463" s="146"/>
      <c r="E463" s="148">
        <f t="shared" ref="E463:G464" si="13">E464</f>
        <v>50000</v>
      </c>
      <c r="F463" s="148">
        <f t="shared" si="13"/>
        <v>140000</v>
      </c>
      <c r="G463" s="148">
        <f t="shared" si="13"/>
        <v>646832</v>
      </c>
      <c r="H463" s="149"/>
      <c r="I463" s="12"/>
      <c r="J463" s="15"/>
      <c r="K463" s="12"/>
      <c r="L463" s="12"/>
      <c r="M463" s="12"/>
    </row>
    <row r="464" spans="1:13" x14ac:dyDescent="0.35">
      <c r="A464" s="12"/>
      <c r="B464" s="14">
        <v>371</v>
      </c>
      <c r="C464" s="12" t="s">
        <v>284</v>
      </c>
      <c r="D464" s="12"/>
      <c r="E464" s="82">
        <f t="shared" si="13"/>
        <v>50000</v>
      </c>
      <c r="F464" s="82">
        <f t="shared" si="13"/>
        <v>140000</v>
      </c>
      <c r="G464" s="82">
        <f t="shared" si="13"/>
        <v>646832</v>
      </c>
      <c r="H464" s="145">
        <f>F464/E464*100</f>
        <v>280</v>
      </c>
      <c r="I464" s="12"/>
      <c r="J464" s="15"/>
      <c r="K464" s="12"/>
      <c r="L464" s="12"/>
      <c r="M464" s="12"/>
    </row>
    <row r="465" spans="1:13" x14ac:dyDescent="0.35">
      <c r="A465" s="12"/>
      <c r="B465" s="83">
        <v>3711</v>
      </c>
      <c r="C465" s="12" t="s">
        <v>285</v>
      </c>
      <c r="D465" s="12"/>
      <c r="E465" s="81">
        <v>50000</v>
      </c>
      <c r="F465" s="81">
        <v>140000</v>
      </c>
      <c r="G465" s="81">
        <v>646832</v>
      </c>
      <c r="H465" s="145">
        <f>F465/E465*100</f>
        <v>280</v>
      </c>
      <c r="I465" s="12"/>
      <c r="J465" s="15"/>
      <c r="K465" s="12"/>
      <c r="L465" s="12"/>
      <c r="M465" s="12"/>
    </row>
    <row r="466" spans="1:13" x14ac:dyDescent="0.35">
      <c r="A466" s="146"/>
      <c r="B466" s="147">
        <v>38</v>
      </c>
      <c r="C466" s="146" t="s">
        <v>286</v>
      </c>
      <c r="D466" s="146"/>
      <c r="E466" s="148">
        <f>E467+E469</f>
        <v>20000</v>
      </c>
      <c r="F466" s="148">
        <f>F471+F469+F467</f>
        <v>97000</v>
      </c>
      <c r="G466" s="148">
        <f>G467</f>
        <v>934609</v>
      </c>
      <c r="H466" s="149"/>
      <c r="I466" s="12"/>
      <c r="J466" s="15"/>
      <c r="K466" s="12"/>
      <c r="L466" s="12"/>
      <c r="M466" s="12"/>
    </row>
    <row r="467" spans="1:13" x14ac:dyDescent="0.35">
      <c r="A467" s="12"/>
      <c r="B467" s="14">
        <v>383</v>
      </c>
      <c r="C467" s="12" t="s">
        <v>287</v>
      </c>
      <c r="D467" s="76"/>
      <c r="E467" s="82">
        <f>E468</f>
        <v>1000</v>
      </c>
      <c r="F467" s="82">
        <f>F469</f>
        <v>39000</v>
      </c>
      <c r="G467" s="82">
        <f>G469</f>
        <v>934609</v>
      </c>
      <c r="H467" s="145">
        <f>F467/E467*100</f>
        <v>3900</v>
      </c>
      <c r="I467" s="12"/>
      <c r="J467" s="15"/>
      <c r="K467" s="12"/>
      <c r="L467" s="12"/>
      <c r="M467" s="12"/>
    </row>
    <row r="468" spans="1:13" x14ac:dyDescent="0.35">
      <c r="A468" s="12"/>
      <c r="B468" s="12">
        <v>3831</v>
      </c>
      <c r="C468" s="12" t="s">
        <v>288</v>
      </c>
      <c r="D468" s="76"/>
      <c r="E468" s="81">
        <v>1000</v>
      </c>
      <c r="F468" s="81"/>
      <c r="G468" s="81"/>
      <c r="H468" s="145">
        <f>F468/E468*100</f>
        <v>0</v>
      </c>
      <c r="I468" s="12"/>
      <c r="J468" s="15"/>
      <c r="K468" s="12"/>
      <c r="L468" s="12"/>
      <c r="M468" s="12"/>
    </row>
    <row r="469" spans="1:13" x14ac:dyDescent="0.35">
      <c r="A469" s="12"/>
      <c r="B469" s="14">
        <v>385</v>
      </c>
      <c r="C469" s="12" t="s">
        <v>289</v>
      </c>
      <c r="D469" s="12"/>
      <c r="E469" s="82">
        <f>SUM(E470:E471)</f>
        <v>19000</v>
      </c>
      <c r="F469" s="82">
        <f>SUM(F470:F473)</f>
        <v>39000</v>
      </c>
      <c r="G469" s="82">
        <f>G472</f>
        <v>934609</v>
      </c>
      <c r="H469" s="145">
        <f>F469/E469*100</f>
        <v>205.26315789473685</v>
      </c>
      <c r="I469" s="12"/>
      <c r="J469" s="15"/>
      <c r="K469" s="12"/>
      <c r="L469" s="12"/>
      <c r="M469" s="12"/>
    </row>
    <row r="470" spans="1:13" x14ac:dyDescent="0.35">
      <c r="A470" s="12"/>
      <c r="B470" s="83">
        <v>3851</v>
      </c>
      <c r="C470" s="12" t="s">
        <v>290</v>
      </c>
      <c r="D470" s="12"/>
      <c r="E470" s="81">
        <v>14000</v>
      </c>
      <c r="F470" s="81">
        <v>1000</v>
      </c>
      <c r="G470" s="81"/>
      <c r="H470" s="145">
        <f>F470/E470*100</f>
        <v>7.1428571428571423</v>
      </c>
      <c r="I470" s="12"/>
      <c r="J470" s="15"/>
      <c r="K470" s="12"/>
      <c r="L470" s="12"/>
      <c r="M470" s="12"/>
    </row>
    <row r="471" spans="1:13" x14ac:dyDescent="0.35">
      <c r="A471" s="12"/>
      <c r="B471" s="83">
        <v>3859</v>
      </c>
      <c r="C471" s="12" t="s">
        <v>291</v>
      </c>
      <c r="D471" s="12"/>
      <c r="E471" s="81">
        <v>5000</v>
      </c>
      <c r="F471" s="81">
        <f>SUM(F472:F473)</f>
        <v>19000</v>
      </c>
      <c r="G471" s="81">
        <v>0</v>
      </c>
      <c r="H471" s="145">
        <f>F471/E471*100</f>
        <v>380</v>
      </c>
      <c r="I471" s="12"/>
      <c r="J471" s="15"/>
      <c r="K471" s="12"/>
      <c r="L471" s="12"/>
      <c r="M471" s="12"/>
    </row>
    <row r="472" spans="1:13" x14ac:dyDescent="0.35">
      <c r="A472" s="12"/>
      <c r="B472" s="83">
        <v>3811</v>
      </c>
      <c r="C472" s="12" t="s">
        <v>292</v>
      </c>
      <c r="D472" s="12"/>
      <c r="E472" s="81"/>
      <c r="F472" s="81">
        <v>14000</v>
      </c>
      <c r="G472" s="81">
        <v>934609</v>
      </c>
      <c r="H472" s="145"/>
      <c r="I472" s="12"/>
      <c r="J472" s="15"/>
      <c r="K472" s="12"/>
      <c r="L472" s="12"/>
      <c r="M472" s="12"/>
    </row>
    <row r="473" spans="1:13" x14ac:dyDescent="0.35">
      <c r="A473" s="12"/>
      <c r="B473" s="83"/>
      <c r="C473" s="12"/>
      <c r="D473" s="12"/>
      <c r="E473" s="81"/>
      <c r="F473" s="81">
        <v>5000</v>
      </c>
      <c r="G473" s="81"/>
      <c r="H473" s="145"/>
      <c r="I473" s="12"/>
      <c r="J473" s="15"/>
      <c r="K473" s="12"/>
      <c r="L473" s="12"/>
      <c r="M473" s="12"/>
    </row>
    <row r="474" spans="1:13" x14ac:dyDescent="0.35">
      <c r="A474" s="12" t="s">
        <v>293</v>
      </c>
      <c r="B474" s="12"/>
      <c r="C474" s="12"/>
      <c r="D474" s="12"/>
      <c r="E474" s="82"/>
      <c r="F474" s="82">
        <v>0</v>
      </c>
      <c r="G474" s="82"/>
      <c r="H474" s="145"/>
      <c r="I474" s="12"/>
      <c r="J474" s="15"/>
      <c r="K474" s="12"/>
      <c r="L474" s="12"/>
      <c r="M474" s="12"/>
    </row>
    <row r="475" spans="1:13" x14ac:dyDescent="0.35">
      <c r="A475" s="146"/>
      <c r="B475" s="147">
        <v>42</v>
      </c>
      <c r="C475" s="146" t="s">
        <v>294</v>
      </c>
      <c r="D475" s="146"/>
      <c r="E475" s="148">
        <f>E476+E481</f>
        <v>0</v>
      </c>
      <c r="F475" s="148">
        <f>F476+F481</f>
        <v>313000</v>
      </c>
      <c r="G475" s="148">
        <f>G476+G481</f>
        <v>325644</v>
      </c>
      <c r="H475" s="149"/>
      <c r="I475" s="12"/>
      <c r="J475" s="15"/>
      <c r="K475" s="12"/>
      <c r="L475" s="12"/>
      <c r="M475" s="12"/>
    </row>
    <row r="476" spans="1:13" x14ac:dyDescent="0.35">
      <c r="A476" s="12"/>
      <c r="B476" s="14">
        <v>422</v>
      </c>
      <c r="C476" s="12" t="s">
        <v>295</v>
      </c>
      <c r="D476" s="12"/>
      <c r="E476" s="82">
        <f>SUM(E477:E480)</f>
        <v>0</v>
      </c>
      <c r="F476" s="82">
        <f>SUM(F477:F480)</f>
        <v>307000</v>
      </c>
      <c r="G476" s="82">
        <f>SUM(G477:G480)</f>
        <v>325644</v>
      </c>
      <c r="H476" s="145"/>
      <c r="I476" s="12"/>
      <c r="J476" s="15"/>
      <c r="K476" s="12"/>
      <c r="L476" s="12"/>
      <c r="M476" s="12"/>
    </row>
    <row r="477" spans="1:13" x14ac:dyDescent="0.35">
      <c r="A477" s="12"/>
      <c r="B477" s="83">
        <v>4221</v>
      </c>
      <c r="C477" s="12" t="s">
        <v>296</v>
      </c>
      <c r="D477" s="12"/>
      <c r="E477" s="81">
        <v>0</v>
      </c>
      <c r="F477" s="81">
        <v>202000</v>
      </c>
      <c r="G477" s="81">
        <v>220537</v>
      </c>
      <c r="H477" s="145"/>
      <c r="I477" s="12"/>
      <c r="J477" s="15"/>
      <c r="K477" s="12"/>
      <c r="L477" s="12"/>
      <c r="M477" s="12"/>
    </row>
    <row r="478" spans="1:13" x14ac:dyDescent="0.35">
      <c r="A478" s="12"/>
      <c r="B478" s="83">
        <v>4222</v>
      </c>
      <c r="C478" s="12" t="s">
        <v>297</v>
      </c>
      <c r="D478" s="12"/>
      <c r="E478" s="81">
        <v>0</v>
      </c>
      <c r="F478" s="81">
        <v>10000</v>
      </c>
      <c r="G478" s="81">
        <v>45137</v>
      </c>
      <c r="H478" s="145"/>
      <c r="I478" s="12"/>
      <c r="J478" s="15"/>
      <c r="K478" s="12"/>
      <c r="L478" s="12"/>
      <c r="M478" s="12"/>
    </row>
    <row r="479" spans="1:13" x14ac:dyDescent="0.35">
      <c r="A479" s="12"/>
      <c r="B479" s="83">
        <v>4223</v>
      </c>
      <c r="C479" s="12" t="s">
        <v>298</v>
      </c>
      <c r="D479" s="12"/>
      <c r="E479" s="81">
        <v>0</v>
      </c>
      <c r="F479" s="81">
        <v>35000</v>
      </c>
      <c r="G479" s="81">
        <v>0</v>
      </c>
      <c r="H479" s="145"/>
      <c r="I479" s="12"/>
      <c r="J479" s="15"/>
      <c r="K479" s="12"/>
      <c r="L479" s="12"/>
      <c r="M479" s="12"/>
    </row>
    <row r="480" spans="1:13" x14ac:dyDescent="0.35">
      <c r="A480" s="12"/>
      <c r="B480" s="83">
        <v>4227</v>
      </c>
      <c r="C480" s="12" t="s">
        <v>299</v>
      </c>
      <c r="D480" s="12"/>
      <c r="E480" s="81"/>
      <c r="F480" s="81">
        <v>60000</v>
      </c>
      <c r="G480" s="81">
        <v>59970</v>
      </c>
      <c r="H480" s="145"/>
      <c r="I480" s="12"/>
      <c r="J480" s="15"/>
      <c r="K480" s="12"/>
      <c r="L480" s="12"/>
      <c r="M480" s="12"/>
    </row>
    <row r="481" spans="1:13" x14ac:dyDescent="0.35">
      <c r="A481" s="12"/>
      <c r="B481" s="14">
        <v>426</v>
      </c>
      <c r="C481" s="12" t="s">
        <v>300</v>
      </c>
      <c r="D481" s="12"/>
      <c r="E481" s="82">
        <f>E482</f>
        <v>0</v>
      </c>
      <c r="F481" s="82">
        <f>F482</f>
        <v>6000</v>
      </c>
      <c r="G481" s="82">
        <f>G482</f>
        <v>0</v>
      </c>
      <c r="H481" s="145"/>
      <c r="I481" s="12"/>
      <c r="J481" s="15"/>
      <c r="K481" s="12"/>
      <c r="L481" s="12"/>
      <c r="M481" s="12"/>
    </row>
    <row r="482" spans="1:13" x14ac:dyDescent="0.35">
      <c r="A482" s="12"/>
      <c r="B482" s="83">
        <v>4262</v>
      </c>
      <c r="C482" s="12" t="s">
        <v>301</v>
      </c>
      <c r="D482" s="12"/>
      <c r="E482" s="81"/>
      <c r="F482" s="81">
        <v>6000</v>
      </c>
      <c r="G482" s="81"/>
      <c r="H482" s="145"/>
      <c r="I482" s="12"/>
      <c r="J482" s="15"/>
      <c r="K482" s="12"/>
      <c r="L482" s="12"/>
      <c r="M482" s="12"/>
    </row>
    <row r="483" spans="1:13" x14ac:dyDescent="0.35">
      <c r="A483" s="70" t="s">
        <v>302</v>
      </c>
      <c r="B483" s="70"/>
      <c r="C483" s="70"/>
      <c r="D483" s="70"/>
      <c r="E483" s="80">
        <f>E485+E493</f>
        <v>140000</v>
      </c>
      <c r="F483" s="80">
        <f>F485+F493</f>
        <v>140000</v>
      </c>
      <c r="G483" s="80">
        <f>G485+G493</f>
        <v>0</v>
      </c>
      <c r="H483" s="137">
        <f>F483*100/E483</f>
        <v>100</v>
      </c>
      <c r="I483" s="12"/>
      <c r="J483" s="142"/>
      <c r="K483" s="12"/>
      <c r="L483" s="12"/>
      <c r="M483" s="12"/>
    </row>
    <row r="484" spans="1:13" x14ac:dyDescent="0.35">
      <c r="A484" s="12" t="s">
        <v>303</v>
      </c>
      <c r="B484" s="12"/>
      <c r="C484" s="12"/>
      <c r="D484" s="12"/>
      <c r="E484" s="82"/>
      <c r="F484" s="82"/>
      <c r="G484" s="82"/>
      <c r="H484" s="145"/>
      <c r="I484" s="12"/>
      <c r="J484" s="15"/>
      <c r="K484" s="12"/>
      <c r="L484" s="12"/>
      <c r="M484" s="12"/>
    </row>
    <row r="485" spans="1:13" x14ac:dyDescent="0.35">
      <c r="A485" s="12"/>
      <c r="B485" s="13">
        <v>32</v>
      </c>
      <c r="C485" s="12" t="s">
        <v>235</v>
      </c>
      <c r="D485" s="12"/>
      <c r="E485" s="82">
        <f>E486+E489</f>
        <v>70000</v>
      </c>
      <c r="F485" s="82">
        <f>F486+F489</f>
        <v>70000</v>
      </c>
      <c r="G485" s="82">
        <f>G486+G489</f>
        <v>0</v>
      </c>
      <c r="H485" s="145">
        <f t="shared" ref="H485:H491" si="14">F485/E485*100</f>
        <v>100</v>
      </c>
      <c r="I485" s="12"/>
      <c r="J485" s="15"/>
      <c r="K485" s="12"/>
      <c r="L485" s="12"/>
      <c r="M485" s="12"/>
    </row>
    <row r="486" spans="1:13" x14ac:dyDescent="0.35">
      <c r="A486" s="12"/>
      <c r="B486" s="14">
        <v>322</v>
      </c>
      <c r="C486" s="12" t="s">
        <v>254</v>
      </c>
      <c r="D486" s="12"/>
      <c r="E486" s="82">
        <f>SUM(E487:E488)</f>
        <v>30000</v>
      </c>
      <c r="F486" s="82">
        <f>SUM(F487:F488)</f>
        <v>30000</v>
      </c>
      <c r="G486" s="82">
        <f>SUM(G487:G488)</f>
        <v>0</v>
      </c>
      <c r="H486" s="145">
        <f t="shared" si="14"/>
        <v>100</v>
      </c>
      <c r="I486" s="12"/>
      <c r="J486" s="15"/>
      <c r="K486" s="12"/>
      <c r="L486" s="12"/>
      <c r="M486" s="12"/>
    </row>
    <row r="487" spans="1:13" x14ac:dyDescent="0.35">
      <c r="A487" s="12"/>
      <c r="B487" s="83">
        <v>3224</v>
      </c>
      <c r="C487" s="12" t="s">
        <v>304</v>
      </c>
      <c r="D487" s="12"/>
      <c r="E487" s="81">
        <v>15000</v>
      </c>
      <c r="F487" s="81">
        <v>15000</v>
      </c>
      <c r="G487" s="81">
        <v>0</v>
      </c>
      <c r="H487" s="145">
        <f t="shared" si="14"/>
        <v>100</v>
      </c>
      <c r="I487" s="12"/>
      <c r="J487" s="15"/>
      <c r="K487" s="12"/>
      <c r="L487" s="12"/>
      <c r="M487" s="12"/>
    </row>
    <row r="488" spans="1:13" x14ac:dyDescent="0.35">
      <c r="A488" s="12"/>
      <c r="B488" s="83">
        <v>3224</v>
      </c>
      <c r="C488" s="12" t="s">
        <v>305</v>
      </c>
      <c r="D488" s="12"/>
      <c r="E488" s="81">
        <v>15000</v>
      </c>
      <c r="F488" s="81">
        <v>15000</v>
      </c>
      <c r="G488" s="81"/>
      <c r="H488" s="145">
        <f t="shared" si="14"/>
        <v>100</v>
      </c>
      <c r="I488" s="12"/>
      <c r="J488" s="15"/>
      <c r="K488" s="12"/>
      <c r="L488" s="12"/>
      <c r="M488" s="12"/>
    </row>
    <row r="489" spans="1:13" x14ac:dyDescent="0.35">
      <c r="A489" s="12"/>
      <c r="B489" s="14">
        <v>323</v>
      </c>
      <c r="C489" s="12" t="s">
        <v>259</v>
      </c>
      <c r="D489" s="12"/>
      <c r="E489" s="82">
        <f>SUM(E490:E491)</f>
        <v>40000</v>
      </c>
      <c r="F489" s="82">
        <f>SUM(F490:F491)</f>
        <v>40000</v>
      </c>
      <c r="G489" s="82">
        <f>SUM(G490:G491)</f>
        <v>0</v>
      </c>
      <c r="H489" s="145">
        <f t="shared" si="14"/>
        <v>100</v>
      </c>
      <c r="I489" s="12"/>
      <c r="J489" s="15"/>
      <c r="K489" s="12"/>
      <c r="L489" s="12"/>
      <c r="M489" s="12"/>
    </row>
    <row r="490" spans="1:13" x14ac:dyDescent="0.35">
      <c r="A490" s="12"/>
      <c r="B490" s="83">
        <v>3232</v>
      </c>
      <c r="C490" s="12" t="s">
        <v>306</v>
      </c>
      <c r="D490" s="12"/>
      <c r="E490" s="81">
        <v>20000</v>
      </c>
      <c r="F490" s="81">
        <v>20000</v>
      </c>
      <c r="G490" s="81">
        <v>0</v>
      </c>
      <c r="H490" s="145">
        <f t="shared" si="14"/>
        <v>100</v>
      </c>
      <c r="I490" s="12"/>
      <c r="J490" s="15"/>
      <c r="K490" s="12"/>
      <c r="L490" s="12"/>
      <c r="M490" s="12"/>
    </row>
    <row r="491" spans="1:13" x14ac:dyDescent="0.35">
      <c r="A491" s="12"/>
      <c r="B491" s="83">
        <v>3232</v>
      </c>
      <c r="C491" s="12" t="s">
        <v>307</v>
      </c>
      <c r="D491" s="12"/>
      <c r="E491" s="81">
        <v>20000</v>
      </c>
      <c r="F491" s="81">
        <v>20000</v>
      </c>
      <c r="G491" s="81"/>
      <c r="H491" s="145">
        <f t="shared" si="14"/>
        <v>100</v>
      </c>
      <c r="I491" s="12"/>
      <c r="J491" s="15"/>
      <c r="K491" s="12"/>
      <c r="L491" s="12"/>
      <c r="M491" s="12"/>
    </row>
    <row r="492" spans="1:13" x14ac:dyDescent="0.35">
      <c r="A492" s="12" t="s">
        <v>308</v>
      </c>
      <c r="B492" s="12"/>
      <c r="C492" s="12"/>
      <c r="D492" s="12"/>
      <c r="E492" s="82"/>
      <c r="F492" s="82"/>
      <c r="G492" s="82"/>
      <c r="H492" s="145"/>
      <c r="I492" s="12"/>
      <c r="J492" s="15"/>
      <c r="K492" s="12"/>
      <c r="L492" s="12"/>
      <c r="M492" s="12"/>
    </row>
    <row r="493" spans="1:13" x14ac:dyDescent="0.35">
      <c r="A493" s="12"/>
      <c r="B493" s="13">
        <v>32</v>
      </c>
      <c r="C493" s="12" t="s">
        <v>235</v>
      </c>
      <c r="D493" s="12"/>
      <c r="E493" s="82">
        <f t="shared" ref="E493:G494" si="15">E494</f>
        <v>70000</v>
      </c>
      <c r="F493" s="82">
        <f t="shared" si="15"/>
        <v>70000</v>
      </c>
      <c r="G493" s="82">
        <f t="shared" si="15"/>
        <v>0</v>
      </c>
      <c r="H493" s="145">
        <f>F493/E493*100</f>
        <v>100</v>
      </c>
      <c r="I493" s="12"/>
      <c r="J493" s="15"/>
      <c r="K493" s="12"/>
      <c r="L493" s="12"/>
      <c r="M493" s="12"/>
    </row>
    <row r="494" spans="1:13" x14ac:dyDescent="0.35">
      <c r="A494" s="12"/>
      <c r="B494" s="14">
        <v>323</v>
      </c>
      <c r="C494" s="12" t="s">
        <v>259</v>
      </c>
      <c r="D494" s="12"/>
      <c r="E494" s="82">
        <f t="shared" si="15"/>
        <v>70000</v>
      </c>
      <c r="F494" s="82">
        <f t="shared" si="15"/>
        <v>70000</v>
      </c>
      <c r="G494" s="82">
        <f t="shared" si="15"/>
        <v>0</v>
      </c>
      <c r="H494" s="145">
        <f>F494/E494*100</f>
        <v>100</v>
      </c>
      <c r="I494" s="12"/>
      <c r="J494" s="15"/>
      <c r="K494" s="12"/>
      <c r="L494" s="12"/>
      <c r="M494" s="12"/>
    </row>
    <row r="495" spans="1:13" x14ac:dyDescent="0.35">
      <c r="A495" s="12"/>
      <c r="B495" s="83">
        <v>3234</v>
      </c>
      <c r="C495" s="12" t="s">
        <v>309</v>
      </c>
      <c r="D495" s="12"/>
      <c r="E495" s="81">
        <v>70000</v>
      </c>
      <c r="F495" s="81">
        <v>70000</v>
      </c>
      <c r="G495" s="81">
        <v>0</v>
      </c>
      <c r="H495" s="145">
        <f>F495/E495*100</f>
        <v>100</v>
      </c>
      <c r="I495" s="12"/>
      <c r="J495" s="15"/>
      <c r="K495" s="12"/>
      <c r="L495" s="12"/>
      <c r="M495" s="12"/>
    </row>
    <row r="496" spans="1:13" x14ac:dyDescent="0.35">
      <c r="A496" s="12"/>
      <c r="B496" s="14"/>
      <c r="C496" s="12"/>
      <c r="D496" s="12"/>
      <c r="E496" s="82"/>
      <c r="F496" s="82"/>
      <c r="G496" s="82"/>
      <c r="H496" s="145"/>
      <c r="I496" s="12"/>
      <c r="J496" s="15"/>
      <c r="K496" s="12"/>
      <c r="L496" s="12"/>
      <c r="M496" s="12"/>
    </row>
    <row r="497" spans="1:13" x14ac:dyDescent="0.35">
      <c r="A497" s="12"/>
      <c r="B497" s="83"/>
      <c r="C497" s="12"/>
      <c r="D497" s="12"/>
      <c r="E497" s="82"/>
      <c r="F497" s="82"/>
      <c r="G497" s="82"/>
      <c r="H497" s="145"/>
      <c r="I497" s="12"/>
      <c r="J497" s="15"/>
      <c r="K497" s="12"/>
      <c r="L497" s="12"/>
      <c r="M497" s="12"/>
    </row>
    <row r="498" spans="1:13" x14ac:dyDescent="0.35">
      <c r="A498" s="150" t="s">
        <v>310</v>
      </c>
      <c r="B498" s="151"/>
      <c r="C498" s="152"/>
      <c r="D498" s="152"/>
      <c r="E498" s="153">
        <f>E500+E508+E516+E525+E533+E538</f>
        <v>1518537</v>
      </c>
      <c r="F498" s="153">
        <f>F500+F508+F516+F525+F533+F538</f>
        <v>1500000</v>
      </c>
      <c r="G498" s="153">
        <f>G500+G508+G516+G525+G533+G538</f>
        <v>1436938</v>
      </c>
      <c r="H498" s="137">
        <f>F498*100/E498</f>
        <v>98.779285588694904</v>
      </c>
      <c r="I498" s="14"/>
      <c r="J498" s="144"/>
      <c r="K498" s="12"/>
      <c r="L498" s="12"/>
      <c r="M498" s="12"/>
    </row>
    <row r="499" spans="1:13" x14ac:dyDescent="0.35">
      <c r="A499" s="12"/>
      <c r="B499" s="12"/>
      <c r="C499" s="12"/>
      <c r="D499" s="12"/>
      <c r="E499" s="82"/>
      <c r="F499" s="82"/>
      <c r="G499" s="82"/>
      <c r="H499" s="145"/>
      <c r="I499" s="14"/>
      <c r="J499" s="20"/>
      <c r="K499" s="12"/>
      <c r="L499" s="12"/>
      <c r="M499" s="12"/>
    </row>
    <row r="500" spans="1:13" x14ac:dyDescent="0.35">
      <c r="A500" s="12" t="s">
        <v>311</v>
      </c>
      <c r="B500" s="13"/>
      <c r="C500" s="12"/>
      <c r="D500" s="12"/>
      <c r="E500" s="82">
        <f>E501</f>
        <v>300000</v>
      </c>
      <c r="F500" s="82">
        <f>F501</f>
        <v>60000</v>
      </c>
      <c r="G500" s="82">
        <f>G501</f>
        <v>81420</v>
      </c>
      <c r="H500" s="145">
        <f t="shared" ref="H500:H506" si="16">F500/E500*100</f>
        <v>20</v>
      </c>
      <c r="I500" s="14"/>
      <c r="J500" s="20"/>
      <c r="K500" s="12"/>
      <c r="L500" s="12"/>
      <c r="M500" s="12"/>
    </row>
    <row r="501" spans="1:13" x14ac:dyDescent="0.35">
      <c r="A501" s="12"/>
      <c r="B501" s="13">
        <v>32</v>
      </c>
      <c r="C501" s="12" t="s">
        <v>235</v>
      </c>
      <c r="D501" s="12"/>
      <c r="E501" s="82">
        <f>E502+E505</f>
        <v>300000</v>
      </c>
      <c r="F501" s="82">
        <f>F502+F505</f>
        <v>60000</v>
      </c>
      <c r="G501" s="82">
        <f>G502+G505</f>
        <v>81420</v>
      </c>
      <c r="H501" s="145">
        <f t="shared" si="16"/>
        <v>20</v>
      </c>
      <c r="I501" s="12"/>
      <c r="J501" s="15"/>
      <c r="K501" s="12"/>
      <c r="L501" s="12"/>
      <c r="M501" s="12"/>
    </row>
    <row r="502" spans="1:13" x14ac:dyDescent="0.35">
      <c r="A502" s="12"/>
      <c r="B502" s="14">
        <v>322</v>
      </c>
      <c r="C502" s="12" t="s">
        <v>254</v>
      </c>
      <c r="D502" s="12"/>
      <c r="E502" s="82">
        <f>SUM(E503:E504)</f>
        <v>200000</v>
      </c>
      <c r="F502" s="82">
        <f>SUM(F503:F504)</f>
        <v>0</v>
      </c>
      <c r="G502" s="82">
        <f>SUM(G503:G504)</f>
        <v>0</v>
      </c>
      <c r="H502" s="145">
        <f t="shared" si="16"/>
        <v>0</v>
      </c>
      <c r="I502" s="12"/>
      <c r="J502" s="15"/>
      <c r="K502" s="12"/>
      <c r="L502" s="12"/>
      <c r="M502" s="12"/>
    </row>
    <row r="503" spans="1:13" x14ac:dyDescent="0.35">
      <c r="A503" s="12"/>
      <c r="B503" s="83">
        <v>3223</v>
      </c>
      <c r="C503" s="12" t="s">
        <v>257</v>
      </c>
      <c r="D503" s="12"/>
      <c r="E503" s="81">
        <v>100000</v>
      </c>
      <c r="F503" s="81">
        <v>0</v>
      </c>
      <c r="G503" s="81"/>
      <c r="H503" s="145">
        <f t="shared" si="16"/>
        <v>0</v>
      </c>
      <c r="I503" s="12"/>
      <c r="J503" s="15"/>
      <c r="K503" s="12"/>
      <c r="L503" s="12"/>
      <c r="M503" s="12"/>
    </row>
    <row r="504" spans="1:13" x14ac:dyDescent="0.35">
      <c r="A504" s="12"/>
      <c r="B504" s="83">
        <v>3224</v>
      </c>
      <c r="C504" s="12" t="s">
        <v>304</v>
      </c>
      <c r="D504" s="12"/>
      <c r="E504" s="81">
        <v>100000</v>
      </c>
      <c r="F504" s="81">
        <v>0</v>
      </c>
      <c r="G504" s="81"/>
      <c r="H504" s="145">
        <f t="shared" si="16"/>
        <v>0</v>
      </c>
      <c r="I504" s="12"/>
      <c r="J504" s="15"/>
      <c r="K504" s="12"/>
      <c r="L504" s="12"/>
      <c r="M504" s="12"/>
    </row>
    <row r="505" spans="1:13" x14ac:dyDescent="0.35">
      <c r="A505" s="12"/>
      <c r="B505" s="14">
        <v>323</v>
      </c>
      <c r="C505" s="12" t="s">
        <v>259</v>
      </c>
      <c r="D505" s="12"/>
      <c r="E505" s="82">
        <f>E506</f>
        <v>100000</v>
      </c>
      <c r="F505" s="82">
        <f>F506</f>
        <v>60000</v>
      </c>
      <c r="G505" s="82">
        <f>G506</f>
        <v>81420</v>
      </c>
      <c r="H505" s="145">
        <f t="shared" si="16"/>
        <v>60</v>
      </c>
      <c r="I505" s="12"/>
      <c r="J505" s="15"/>
      <c r="K505" s="12"/>
      <c r="L505" s="12"/>
      <c r="M505" s="12"/>
    </row>
    <row r="506" spans="1:13" x14ac:dyDescent="0.35">
      <c r="A506" s="12"/>
      <c r="B506" s="83">
        <v>3232</v>
      </c>
      <c r="C506" s="12" t="s">
        <v>306</v>
      </c>
      <c r="D506" s="12"/>
      <c r="E506" s="81">
        <v>100000</v>
      </c>
      <c r="F506" s="81">
        <v>60000</v>
      </c>
      <c r="G506" s="81">
        <v>81420</v>
      </c>
      <c r="H506" s="145">
        <f t="shared" si="16"/>
        <v>60</v>
      </c>
      <c r="I506" s="12"/>
      <c r="J506" s="15"/>
      <c r="K506" s="12"/>
      <c r="L506" s="12"/>
      <c r="M506" s="12"/>
    </row>
    <row r="507" spans="1:13" x14ac:dyDescent="0.35">
      <c r="A507" s="12"/>
      <c r="B507" s="14"/>
      <c r="C507" s="12"/>
      <c r="D507" s="12"/>
      <c r="E507" s="82"/>
      <c r="F507" s="82"/>
      <c r="G507" s="82"/>
      <c r="H507" s="145"/>
      <c r="I507" s="12"/>
      <c r="J507" s="15"/>
      <c r="K507" s="12"/>
      <c r="L507" s="12"/>
      <c r="M507" s="12"/>
    </row>
    <row r="508" spans="1:13" x14ac:dyDescent="0.35">
      <c r="A508" s="12" t="s">
        <v>312</v>
      </c>
      <c r="B508" s="83"/>
      <c r="C508" s="12"/>
      <c r="D508" s="12"/>
      <c r="E508" s="82">
        <f>E509</f>
        <v>68537</v>
      </c>
      <c r="F508" s="82">
        <f>F509+F513</f>
        <v>140000</v>
      </c>
      <c r="G508" s="82">
        <f>G509</f>
        <v>193616</v>
      </c>
      <c r="H508" s="145">
        <f>F508/E508*100</f>
        <v>204.26922684097639</v>
      </c>
      <c r="I508" s="12"/>
      <c r="J508" s="15"/>
      <c r="K508" s="12"/>
      <c r="L508" s="12"/>
      <c r="M508" s="12"/>
    </row>
    <row r="509" spans="1:13" x14ac:dyDescent="0.35">
      <c r="A509" s="12"/>
      <c r="B509" s="13">
        <v>32</v>
      </c>
      <c r="C509" s="12" t="s">
        <v>235</v>
      </c>
      <c r="D509" s="12"/>
      <c r="E509" s="82">
        <f>E510+E513</f>
        <v>68537</v>
      </c>
      <c r="F509" s="82">
        <f>F510+F513</f>
        <v>70000</v>
      </c>
      <c r="G509" s="82">
        <f>G510+G513</f>
        <v>193616</v>
      </c>
      <c r="H509" s="145">
        <f>F509/E509*100</f>
        <v>102.13461342048819</v>
      </c>
      <c r="I509" s="12"/>
      <c r="J509" s="15"/>
      <c r="K509" s="12"/>
      <c r="L509" s="12"/>
      <c r="M509" s="12"/>
    </row>
    <row r="510" spans="1:13" x14ac:dyDescent="0.35">
      <c r="A510" s="12"/>
      <c r="B510" s="14">
        <v>322</v>
      </c>
      <c r="C510" s="12" t="s">
        <v>254</v>
      </c>
      <c r="D510" s="12"/>
      <c r="E510" s="82">
        <f>E512</f>
        <v>68537</v>
      </c>
      <c r="F510" s="82">
        <f>F512</f>
        <v>0</v>
      </c>
      <c r="G510" s="82">
        <f>G512</f>
        <v>0</v>
      </c>
      <c r="H510" s="145">
        <f>F510/E510*100</f>
        <v>0</v>
      </c>
      <c r="I510" s="12"/>
      <c r="J510" s="15"/>
      <c r="K510" s="12"/>
      <c r="L510" s="12"/>
      <c r="M510" s="12"/>
    </row>
    <row r="511" spans="1:13" x14ac:dyDescent="0.35">
      <c r="A511" s="12"/>
      <c r="B511" s="83"/>
      <c r="C511" s="12"/>
      <c r="D511" s="12"/>
      <c r="E511" s="82"/>
      <c r="F511" s="82"/>
      <c r="G511" s="82"/>
      <c r="H511" s="145"/>
      <c r="I511" s="12"/>
      <c r="J511" s="15"/>
      <c r="K511" s="12"/>
      <c r="L511" s="12"/>
      <c r="M511" s="12"/>
    </row>
    <row r="512" spans="1:13" x14ac:dyDescent="0.35">
      <c r="A512" s="12"/>
      <c r="B512" s="83">
        <v>3224</v>
      </c>
      <c r="C512" s="12" t="s">
        <v>304</v>
      </c>
      <c r="D512" s="12"/>
      <c r="E512" s="81">
        <v>68537</v>
      </c>
      <c r="F512" s="81">
        <v>0</v>
      </c>
      <c r="G512" s="81"/>
      <c r="H512" s="145">
        <f>F512/E512*100</f>
        <v>0</v>
      </c>
      <c r="I512" s="12"/>
      <c r="J512" s="15"/>
      <c r="K512" s="12"/>
      <c r="L512" s="12"/>
      <c r="M512" s="12"/>
    </row>
    <row r="513" spans="1:13" x14ac:dyDescent="0.35">
      <c r="A513" s="12"/>
      <c r="B513" s="14">
        <v>323</v>
      </c>
      <c r="C513" s="12" t="s">
        <v>259</v>
      </c>
      <c r="D513" s="12"/>
      <c r="E513" s="82">
        <f>E514</f>
        <v>0</v>
      </c>
      <c r="F513" s="82">
        <f>F514</f>
        <v>70000</v>
      </c>
      <c r="G513" s="82">
        <f>G514</f>
        <v>193616</v>
      </c>
      <c r="H513" s="145"/>
      <c r="I513" s="12"/>
      <c r="J513" s="15"/>
      <c r="K513" s="12"/>
      <c r="L513" s="12"/>
      <c r="M513" s="12"/>
    </row>
    <row r="514" spans="1:13" x14ac:dyDescent="0.35">
      <c r="A514" s="12"/>
      <c r="B514" s="83">
        <v>3232</v>
      </c>
      <c r="C514" s="12" t="s">
        <v>306</v>
      </c>
      <c r="D514" s="12"/>
      <c r="E514" s="81">
        <v>0</v>
      </c>
      <c r="F514" s="81">
        <v>70000</v>
      </c>
      <c r="G514" s="81">
        <v>193616</v>
      </c>
      <c r="H514" s="145"/>
      <c r="I514" s="12"/>
      <c r="J514" s="15"/>
      <c r="K514" s="12"/>
      <c r="L514" s="12"/>
      <c r="M514" s="12"/>
    </row>
    <row r="515" spans="1:13" x14ac:dyDescent="0.35">
      <c r="A515" s="12"/>
      <c r="B515" s="83"/>
      <c r="C515" s="12"/>
      <c r="D515" s="12"/>
      <c r="E515" s="82"/>
      <c r="F515" s="82"/>
      <c r="G515" s="82"/>
      <c r="H515" s="145"/>
      <c r="I515" s="12"/>
      <c r="J515" s="15"/>
      <c r="K515" s="12"/>
      <c r="L515" s="12"/>
      <c r="M515" s="12"/>
    </row>
    <row r="516" spans="1:13" x14ac:dyDescent="0.35">
      <c r="A516" s="12" t="s">
        <v>313</v>
      </c>
      <c r="B516" s="14"/>
      <c r="C516" s="12"/>
      <c r="D516" s="12"/>
      <c r="E516" s="82">
        <f>E517</f>
        <v>200000</v>
      </c>
      <c r="F516" s="82">
        <f>F517</f>
        <v>1100000</v>
      </c>
      <c r="G516" s="82">
        <f>G517</f>
        <v>987390</v>
      </c>
      <c r="H516" s="145">
        <f t="shared" ref="H516:H522" si="17">F516/E516*100</f>
        <v>550</v>
      </c>
      <c r="I516" s="12"/>
      <c r="J516" s="15"/>
      <c r="K516" s="12"/>
      <c r="L516" s="12"/>
      <c r="M516" s="12"/>
    </row>
    <row r="517" spans="1:13" x14ac:dyDescent="0.35">
      <c r="A517" s="12"/>
      <c r="B517" s="13">
        <v>32</v>
      </c>
      <c r="C517" s="12" t="s">
        <v>235</v>
      </c>
      <c r="D517" s="12"/>
      <c r="E517" s="82">
        <f>E518+E521</f>
        <v>200000</v>
      </c>
      <c r="F517" s="82">
        <f>F518+F521</f>
        <v>1100000</v>
      </c>
      <c r="G517" s="82">
        <f>G518+G521</f>
        <v>987390</v>
      </c>
      <c r="H517" s="145">
        <f t="shared" si="17"/>
        <v>550</v>
      </c>
      <c r="I517" s="12"/>
      <c r="J517" s="15"/>
      <c r="K517" s="12"/>
      <c r="L517" s="12"/>
      <c r="M517" s="12"/>
    </row>
    <row r="518" spans="1:13" x14ac:dyDescent="0.35">
      <c r="A518" s="12"/>
      <c r="B518" s="14">
        <v>322</v>
      </c>
      <c r="C518" s="12" t="s">
        <v>254</v>
      </c>
      <c r="D518" s="12"/>
      <c r="E518" s="82">
        <f>SUM(E519:E520)</f>
        <v>100000</v>
      </c>
      <c r="F518" s="82">
        <f>SUM(F519:F520)</f>
        <v>0</v>
      </c>
      <c r="G518" s="82">
        <f>SUM(G519:G520)</f>
        <v>0</v>
      </c>
      <c r="H518" s="145">
        <f t="shared" si="17"/>
        <v>0</v>
      </c>
      <c r="I518" s="12"/>
      <c r="J518" s="15"/>
      <c r="K518" s="12"/>
      <c r="L518" s="12"/>
      <c r="M518" s="12"/>
    </row>
    <row r="519" spans="1:13" x14ac:dyDescent="0.35">
      <c r="A519" s="12"/>
      <c r="B519" s="83">
        <v>3223</v>
      </c>
      <c r="C519" s="12" t="s">
        <v>257</v>
      </c>
      <c r="D519" s="12"/>
      <c r="E519" s="81">
        <v>50000</v>
      </c>
      <c r="F519" s="81">
        <v>0</v>
      </c>
      <c r="G519" s="81"/>
      <c r="H519" s="145">
        <f t="shared" si="17"/>
        <v>0</v>
      </c>
      <c r="I519" s="12"/>
      <c r="J519" s="15"/>
      <c r="K519" s="12"/>
      <c r="L519" s="12"/>
      <c r="M519" s="12"/>
    </row>
    <row r="520" spans="1:13" x14ac:dyDescent="0.35">
      <c r="A520" s="12"/>
      <c r="B520" s="83">
        <v>3224</v>
      </c>
      <c r="C520" s="12" t="s">
        <v>304</v>
      </c>
      <c r="D520" s="12"/>
      <c r="E520" s="81">
        <v>50000</v>
      </c>
      <c r="F520" s="81">
        <v>0</v>
      </c>
      <c r="G520" s="81"/>
      <c r="H520" s="145">
        <f t="shared" si="17"/>
        <v>0</v>
      </c>
      <c r="I520" s="12"/>
      <c r="J520" s="15"/>
      <c r="K520" s="12"/>
      <c r="L520" s="12"/>
      <c r="M520" s="12"/>
    </row>
    <row r="521" spans="1:13" x14ac:dyDescent="0.35">
      <c r="A521" s="12"/>
      <c r="B521" s="14">
        <v>323</v>
      </c>
      <c r="C521" s="12" t="s">
        <v>259</v>
      </c>
      <c r="D521" s="12"/>
      <c r="E521" s="82">
        <f>E522</f>
        <v>100000</v>
      </c>
      <c r="F521" s="82">
        <f>F522</f>
        <v>1100000</v>
      </c>
      <c r="G521" s="82">
        <f>G522</f>
        <v>987390</v>
      </c>
      <c r="H521" s="145">
        <f t="shared" si="17"/>
        <v>1100</v>
      </c>
      <c r="I521" s="12"/>
      <c r="J521" s="15"/>
      <c r="K521" s="12"/>
      <c r="L521" s="12"/>
      <c r="M521" s="12"/>
    </row>
    <row r="522" spans="1:13" x14ac:dyDescent="0.35">
      <c r="A522" s="12"/>
      <c r="B522" s="83">
        <v>3232</v>
      </c>
      <c r="C522" s="12" t="s">
        <v>306</v>
      </c>
      <c r="D522" s="12"/>
      <c r="E522" s="81">
        <v>100000</v>
      </c>
      <c r="F522" s="81">
        <v>1100000</v>
      </c>
      <c r="G522" s="81">
        <v>987390</v>
      </c>
      <c r="H522" s="145">
        <f t="shared" si="17"/>
        <v>1100</v>
      </c>
      <c r="I522" s="12"/>
      <c r="J522" s="15"/>
      <c r="K522" s="12"/>
      <c r="L522" s="12"/>
      <c r="M522" s="12"/>
    </row>
    <row r="523" spans="1:13" ht="16.5" x14ac:dyDescent="0.35">
      <c r="A523" s="12"/>
      <c r="B523" s="13"/>
      <c r="C523" s="12"/>
      <c r="D523" s="12"/>
      <c r="E523" s="82"/>
      <c r="F523" s="82"/>
      <c r="G523" s="82"/>
      <c r="H523" s="145"/>
      <c r="I523" s="12"/>
      <c r="J523" s="15"/>
      <c r="K523" s="154"/>
      <c r="L523" s="155"/>
      <c r="M523" s="154"/>
    </row>
    <row r="524" spans="1:13" ht="16.5" x14ac:dyDescent="0.35">
      <c r="A524" s="12"/>
      <c r="B524" s="13"/>
      <c r="C524" s="12"/>
      <c r="D524" s="12"/>
      <c r="E524" s="82"/>
      <c r="F524" s="82"/>
      <c r="G524" s="82"/>
      <c r="H524" s="145"/>
      <c r="I524" s="12"/>
      <c r="J524" s="15"/>
      <c r="K524" s="154"/>
      <c r="L524" s="155"/>
      <c r="M524" s="154"/>
    </row>
    <row r="525" spans="1:13" ht="16.5" x14ac:dyDescent="0.35">
      <c r="A525" s="12" t="s">
        <v>314</v>
      </c>
      <c r="B525" s="14"/>
      <c r="C525" s="12"/>
      <c r="D525" s="12"/>
      <c r="E525" s="82">
        <f>E526</f>
        <v>100000</v>
      </c>
      <c r="F525" s="82">
        <f>F526</f>
        <v>50000</v>
      </c>
      <c r="G525" s="82">
        <f>G526</f>
        <v>20694</v>
      </c>
      <c r="H525" s="145">
        <f>F525/E525*100</f>
        <v>50</v>
      </c>
      <c r="I525" s="12"/>
      <c r="J525" s="15"/>
      <c r="K525" s="156"/>
      <c r="L525" s="157"/>
      <c r="M525" s="156"/>
    </row>
    <row r="526" spans="1:13" ht="16.5" x14ac:dyDescent="0.35">
      <c r="A526" s="12"/>
      <c r="B526" s="13">
        <v>32</v>
      </c>
      <c r="C526" s="12" t="s">
        <v>235</v>
      </c>
      <c r="D526" s="12"/>
      <c r="E526" s="82">
        <f>E527+E531</f>
        <v>100000</v>
      </c>
      <c r="F526" s="82">
        <f>F527+F531</f>
        <v>50000</v>
      </c>
      <c r="G526" s="82">
        <f>G527+G531</f>
        <v>20694</v>
      </c>
      <c r="H526" s="145">
        <f>F526/E526*100</f>
        <v>50</v>
      </c>
      <c r="I526" s="12"/>
      <c r="J526" s="15"/>
      <c r="K526" s="156"/>
      <c r="L526" s="157"/>
      <c r="M526" s="156"/>
    </row>
    <row r="527" spans="1:13" ht="16.5" x14ac:dyDescent="0.35">
      <c r="A527" s="12"/>
      <c r="B527" s="14">
        <v>322</v>
      </c>
      <c r="C527" s="12" t="s">
        <v>254</v>
      </c>
      <c r="D527" s="12"/>
      <c r="E527" s="82">
        <f>E529</f>
        <v>50000</v>
      </c>
      <c r="F527" s="82">
        <f>F529</f>
        <v>0</v>
      </c>
      <c r="G527" s="82">
        <f>G529</f>
        <v>0</v>
      </c>
      <c r="H527" s="145">
        <f>F527/E527*100</f>
        <v>0</v>
      </c>
      <c r="I527" s="12"/>
      <c r="J527" s="15"/>
      <c r="K527" s="156"/>
      <c r="L527" s="157"/>
      <c r="M527" s="156"/>
    </row>
    <row r="528" spans="1:13" ht="16.5" x14ac:dyDescent="0.35">
      <c r="A528" s="12"/>
      <c r="B528" s="83"/>
      <c r="C528" s="12"/>
      <c r="D528" s="12"/>
      <c r="E528" s="82"/>
      <c r="F528" s="82"/>
      <c r="G528" s="82"/>
      <c r="H528" s="145"/>
      <c r="I528" s="12"/>
      <c r="J528" s="15"/>
      <c r="K528" s="156"/>
      <c r="L528" s="157"/>
      <c r="M528" s="156"/>
    </row>
    <row r="529" spans="1:13" ht="16.5" x14ac:dyDescent="0.35">
      <c r="A529" s="12"/>
      <c r="B529" s="83">
        <v>3224</v>
      </c>
      <c r="C529" s="12" t="s">
        <v>304</v>
      </c>
      <c r="D529" s="12"/>
      <c r="E529" s="81">
        <v>50000</v>
      </c>
      <c r="F529" s="81"/>
      <c r="G529" s="81"/>
      <c r="H529" s="145">
        <f>F529/E529*100</f>
        <v>0</v>
      </c>
      <c r="I529" s="12"/>
      <c r="J529" s="15"/>
      <c r="K529" s="156"/>
      <c r="L529" s="157"/>
      <c r="M529" s="156"/>
    </row>
    <row r="530" spans="1:13" ht="16.5" x14ac:dyDescent="0.35">
      <c r="A530" s="12"/>
      <c r="B530" s="14">
        <v>323</v>
      </c>
      <c r="C530" s="12" t="s">
        <v>259</v>
      </c>
      <c r="D530" s="12"/>
      <c r="E530" s="82">
        <f>E531</f>
        <v>50000</v>
      </c>
      <c r="F530" s="82">
        <f>F531</f>
        <v>50000</v>
      </c>
      <c r="G530" s="82">
        <f>G531</f>
        <v>20694</v>
      </c>
      <c r="H530" s="145">
        <f>F530/E530*100</f>
        <v>100</v>
      </c>
      <c r="I530" s="12"/>
      <c r="J530" s="15"/>
      <c r="K530" s="156"/>
      <c r="L530" s="157"/>
      <c r="M530" s="156"/>
    </row>
    <row r="531" spans="1:13" ht="16.5" x14ac:dyDescent="0.35">
      <c r="A531" s="12"/>
      <c r="B531" s="83">
        <v>3232</v>
      </c>
      <c r="C531" s="12" t="s">
        <v>306</v>
      </c>
      <c r="D531" s="12"/>
      <c r="E531" s="81">
        <v>50000</v>
      </c>
      <c r="F531" s="81">
        <v>50000</v>
      </c>
      <c r="G531" s="81">
        <v>20694</v>
      </c>
      <c r="H531" s="145">
        <f>F531/E531*100</f>
        <v>100</v>
      </c>
      <c r="I531" s="12"/>
      <c r="J531" s="15"/>
      <c r="K531" s="156"/>
      <c r="L531" s="157"/>
      <c r="M531" s="156"/>
    </row>
    <row r="532" spans="1:13" ht="16.5" x14ac:dyDescent="0.35">
      <c r="A532" s="12"/>
      <c r="B532" s="83"/>
      <c r="C532" s="12"/>
      <c r="D532" s="12"/>
      <c r="E532" s="82"/>
      <c r="F532" s="82"/>
      <c r="G532" s="82"/>
      <c r="H532" s="145"/>
      <c r="I532" s="12"/>
      <c r="J532" s="15"/>
      <c r="K532" s="156"/>
      <c r="L532" s="157"/>
      <c r="M532" s="156"/>
    </row>
    <row r="533" spans="1:13" ht="16.5" x14ac:dyDescent="0.35">
      <c r="A533" s="12" t="s">
        <v>315</v>
      </c>
      <c r="B533" s="83"/>
      <c r="C533" s="12"/>
      <c r="D533" s="12"/>
      <c r="E533" s="82">
        <f t="shared" ref="E533:G535" si="18">E534</f>
        <v>800000</v>
      </c>
      <c r="F533" s="82">
        <f t="shared" si="18"/>
        <v>60000</v>
      </c>
      <c r="G533" s="82">
        <f t="shared" si="18"/>
        <v>57803</v>
      </c>
      <c r="H533" s="145">
        <f>F533/E533*100</f>
        <v>7.5</v>
      </c>
      <c r="I533" s="12"/>
      <c r="J533" s="15"/>
      <c r="K533" s="156"/>
      <c r="L533" s="157"/>
      <c r="M533" s="156"/>
    </row>
    <row r="534" spans="1:13" ht="16.5" x14ac:dyDescent="0.35">
      <c r="A534" s="12"/>
      <c r="B534" s="13">
        <v>32</v>
      </c>
      <c r="C534" s="12" t="s">
        <v>235</v>
      </c>
      <c r="D534" s="12"/>
      <c r="E534" s="82">
        <f t="shared" si="18"/>
        <v>800000</v>
      </c>
      <c r="F534" s="82">
        <f t="shared" si="18"/>
        <v>60000</v>
      </c>
      <c r="G534" s="82">
        <f t="shared" si="18"/>
        <v>57803</v>
      </c>
      <c r="H534" s="145">
        <f>F534/E534*100</f>
        <v>7.5</v>
      </c>
      <c r="I534" s="12"/>
      <c r="J534" s="15"/>
      <c r="K534" s="156"/>
      <c r="L534" s="157"/>
      <c r="M534" s="156"/>
    </row>
    <row r="535" spans="1:13" ht="16.5" x14ac:dyDescent="0.35">
      <c r="A535" s="12"/>
      <c r="B535" s="14">
        <v>323</v>
      </c>
      <c r="C535" s="12" t="s">
        <v>259</v>
      </c>
      <c r="D535" s="12"/>
      <c r="E535" s="82">
        <f t="shared" si="18"/>
        <v>800000</v>
      </c>
      <c r="F535" s="82">
        <f t="shared" si="18"/>
        <v>60000</v>
      </c>
      <c r="G535" s="82">
        <f t="shared" si="18"/>
        <v>57803</v>
      </c>
      <c r="H535" s="145">
        <f>F535/E535*100</f>
        <v>7.5</v>
      </c>
      <c r="I535" s="12"/>
      <c r="J535" s="15"/>
      <c r="K535" s="156"/>
      <c r="L535" s="157"/>
      <c r="M535" s="156"/>
    </row>
    <row r="536" spans="1:13" ht="16.5" x14ac:dyDescent="0.35">
      <c r="A536" s="12"/>
      <c r="B536" s="83">
        <v>3234</v>
      </c>
      <c r="C536" s="12" t="s">
        <v>262</v>
      </c>
      <c r="D536" s="12"/>
      <c r="E536" s="81">
        <v>800000</v>
      </c>
      <c r="F536" s="81">
        <v>60000</v>
      </c>
      <c r="G536" s="81">
        <v>57803</v>
      </c>
      <c r="H536" s="145">
        <f>F536/E536*100</f>
        <v>7.5</v>
      </c>
      <c r="I536" s="12"/>
      <c r="J536" s="15"/>
      <c r="K536" s="156"/>
      <c r="L536" s="157"/>
      <c r="M536" s="156"/>
    </row>
    <row r="537" spans="1:13" ht="16.5" x14ac:dyDescent="0.35">
      <c r="A537" s="12"/>
      <c r="B537" s="83"/>
      <c r="C537" s="12"/>
      <c r="D537" s="12"/>
      <c r="E537" s="82"/>
      <c r="F537" s="82"/>
      <c r="G537" s="82"/>
      <c r="H537" s="145"/>
      <c r="I537" s="12"/>
      <c r="J537" s="15"/>
      <c r="K537" s="156"/>
      <c r="L537" s="157"/>
      <c r="M537" s="156"/>
    </row>
    <row r="538" spans="1:13" ht="16.5" x14ac:dyDescent="0.35">
      <c r="A538" s="12" t="s">
        <v>316</v>
      </c>
      <c r="B538" s="83"/>
      <c r="C538" s="12"/>
      <c r="D538" s="12"/>
      <c r="E538" s="82">
        <f t="shared" ref="E538:G540" si="19">E539</f>
        <v>50000</v>
      </c>
      <c r="F538" s="82">
        <f t="shared" si="19"/>
        <v>90000</v>
      </c>
      <c r="G538" s="82">
        <f t="shared" si="19"/>
        <v>96015</v>
      </c>
      <c r="H538" s="145">
        <f>F538/E538*100</f>
        <v>180</v>
      </c>
      <c r="I538" s="12"/>
      <c r="J538" s="15"/>
      <c r="K538" s="156"/>
      <c r="L538" s="157"/>
      <c r="M538" s="156"/>
    </row>
    <row r="539" spans="1:13" ht="16.5" x14ac:dyDescent="0.35">
      <c r="A539" s="12"/>
      <c r="B539" s="13">
        <v>32</v>
      </c>
      <c r="C539" s="12" t="s">
        <v>235</v>
      </c>
      <c r="D539" s="12"/>
      <c r="E539" s="82">
        <f t="shared" si="19"/>
        <v>50000</v>
      </c>
      <c r="F539" s="82">
        <f t="shared" si="19"/>
        <v>90000</v>
      </c>
      <c r="G539" s="82">
        <f t="shared" si="19"/>
        <v>96015</v>
      </c>
      <c r="H539" s="145">
        <f>F539/E539*100</f>
        <v>180</v>
      </c>
      <c r="I539" s="12"/>
      <c r="J539" s="15"/>
      <c r="K539" s="156"/>
      <c r="L539" s="157"/>
      <c r="M539" s="156"/>
    </row>
    <row r="540" spans="1:13" ht="16.5" x14ac:dyDescent="0.35">
      <c r="A540" s="12"/>
      <c r="B540" s="14">
        <v>323</v>
      </c>
      <c r="C540" s="12" t="s">
        <v>317</v>
      </c>
      <c r="D540" s="12"/>
      <c r="E540" s="82">
        <f t="shared" si="19"/>
        <v>50000</v>
      </c>
      <c r="F540" s="82">
        <f t="shared" si="19"/>
        <v>90000</v>
      </c>
      <c r="G540" s="82">
        <f t="shared" si="19"/>
        <v>96015</v>
      </c>
      <c r="H540" s="145">
        <f>F540/E540*100</f>
        <v>180</v>
      </c>
      <c r="I540" s="12"/>
      <c r="J540" s="15"/>
      <c r="K540" s="156"/>
      <c r="L540" s="157"/>
      <c r="M540" s="156"/>
    </row>
    <row r="541" spans="1:13" ht="16.5" x14ac:dyDescent="0.35">
      <c r="A541" s="12"/>
      <c r="B541" s="83">
        <v>3232</v>
      </c>
      <c r="C541" s="12" t="s">
        <v>306</v>
      </c>
      <c r="D541" s="12"/>
      <c r="E541" s="81">
        <v>50000</v>
      </c>
      <c r="F541" s="81">
        <v>90000</v>
      </c>
      <c r="G541" s="81">
        <v>96015</v>
      </c>
      <c r="H541" s="145">
        <f>F541/E541*100</f>
        <v>180</v>
      </c>
      <c r="I541" s="12"/>
      <c r="J541" s="15"/>
      <c r="K541" s="156"/>
      <c r="L541" s="157"/>
      <c r="M541" s="156"/>
    </row>
    <row r="542" spans="1:13" ht="16.5" x14ac:dyDescent="0.35">
      <c r="A542" s="12"/>
      <c r="B542" s="14"/>
      <c r="C542" s="12"/>
      <c r="D542" s="12"/>
      <c r="E542" s="82"/>
      <c r="F542" s="82"/>
      <c r="G542" s="82"/>
      <c r="H542" s="145"/>
      <c r="I542" s="12"/>
      <c r="J542" s="15"/>
      <c r="K542" s="156"/>
      <c r="L542" s="157"/>
      <c r="M542" s="156"/>
    </row>
    <row r="543" spans="1:13" ht="16.5" x14ac:dyDescent="0.35">
      <c r="A543" s="12"/>
      <c r="B543" s="83"/>
      <c r="C543" s="12"/>
      <c r="D543" s="12"/>
      <c r="E543" s="82"/>
      <c r="F543" s="82"/>
      <c r="G543" s="82"/>
      <c r="H543" s="145"/>
      <c r="I543" s="12"/>
      <c r="J543" s="15"/>
      <c r="K543" s="156"/>
      <c r="L543" s="158"/>
      <c r="M543" s="156"/>
    </row>
    <row r="544" spans="1:13" ht="16.5" x14ac:dyDescent="0.35">
      <c r="A544" s="70" t="s">
        <v>318</v>
      </c>
      <c r="B544" s="70"/>
      <c r="C544" s="70"/>
      <c r="D544" s="70"/>
      <c r="E544" s="80">
        <f>E546</f>
        <v>410000</v>
      </c>
      <c r="F544" s="80">
        <f>F546</f>
        <v>180000</v>
      </c>
      <c r="G544" s="80">
        <f>G546</f>
        <v>0</v>
      </c>
      <c r="H544" s="137">
        <f>F544*100/E544</f>
        <v>43.902439024390247</v>
      </c>
      <c r="I544" s="12"/>
      <c r="J544" s="142"/>
      <c r="K544" s="156"/>
      <c r="L544" s="159"/>
      <c r="M544" s="156"/>
    </row>
    <row r="545" spans="1:13" ht="16.5" x14ac:dyDescent="0.35">
      <c r="A545" s="12" t="s">
        <v>319</v>
      </c>
      <c r="B545" s="12"/>
      <c r="C545" s="12"/>
      <c r="D545" s="12"/>
      <c r="E545" s="82"/>
      <c r="F545" s="82">
        <f>F546</f>
        <v>180000</v>
      </c>
      <c r="G545" s="82"/>
      <c r="H545" s="145"/>
      <c r="I545" s="12"/>
      <c r="J545" s="15"/>
      <c r="K545" s="154"/>
      <c r="L545" s="155"/>
      <c r="M545" s="154"/>
    </row>
    <row r="546" spans="1:13" ht="16.5" x14ac:dyDescent="0.35">
      <c r="A546" s="12"/>
      <c r="B546" s="13">
        <v>37</v>
      </c>
      <c r="C546" s="12" t="s">
        <v>320</v>
      </c>
      <c r="D546" s="12"/>
      <c r="E546" s="82">
        <f>E547+E555</f>
        <v>410000</v>
      </c>
      <c r="F546" s="82">
        <f>F547+F555</f>
        <v>180000</v>
      </c>
      <c r="G546" s="82">
        <f>G547+G555</f>
        <v>0</v>
      </c>
      <c r="H546" s="145">
        <f>F546/E546*100</f>
        <v>43.902439024390247</v>
      </c>
      <c r="I546" s="12"/>
      <c r="J546" s="15"/>
      <c r="K546" s="156"/>
      <c r="L546" s="157"/>
      <c r="M546" s="156"/>
    </row>
    <row r="547" spans="1:13" ht="16.5" x14ac:dyDescent="0.35">
      <c r="A547" s="12"/>
      <c r="B547" s="14">
        <v>372</v>
      </c>
      <c r="C547" s="12" t="s">
        <v>321</v>
      </c>
      <c r="D547" s="12"/>
      <c r="E547" s="82">
        <f>SUM(E548:E553)</f>
        <v>330000</v>
      </c>
      <c r="F547" s="82">
        <f>SUM(F548:F553)</f>
        <v>180000</v>
      </c>
      <c r="G547" s="82">
        <f>SUM(G548:G553)</f>
        <v>0</v>
      </c>
      <c r="H547" s="145">
        <f>F547/E547*100</f>
        <v>54.54545454545454</v>
      </c>
      <c r="I547" s="12"/>
      <c r="J547" s="15"/>
      <c r="K547" s="156"/>
      <c r="L547" s="158"/>
      <c r="M547" s="156"/>
    </row>
    <row r="548" spans="1:13" ht="16.5" x14ac:dyDescent="0.35">
      <c r="A548" s="12"/>
      <c r="B548" s="83">
        <v>3721</v>
      </c>
      <c r="C548" s="12" t="s">
        <v>322</v>
      </c>
      <c r="D548" s="12"/>
      <c r="E548" s="81">
        <v>290000</v>
      </c>
      <c r="F548" s="81">
        <v>66000</v>
      </c>
      <c r="G548" s="81">
        <v>0</v>
      </c>
      <c r="H548" s="145">
        <f>F548/E548*100</f>
        <v>22.758620689655174</v>
      </c>
      <c r="I548" s="12"/>
      <c r="J548" s="15"/>
      <c r="K548" s="156"/>
      <c r="L548" s="159"/>
      <c r="M548" s="156"/>
    </row>
    <row r="549" spans="1:13" x14ac:dyDescent="0.35">
      <c r="A549" s="12"/>
      <c r="B549" s="83">
        <v>3721</v>
      </c>
      <c r="C549" s="12" t="s">
        <v>323</v>
      </c>
      <c r="D549" s="12"/>
      <c r="E549" s="81">
        <v>0</v>
      </c>
      <c r="F549" s="81">
        <v>42800</v>
      </c>
      <c r="G549" s="81">
        <v>0</v>
      </c>
      <c r="H549" s="145"/>
      <c r="I549" s="12"/>
      <c r="J549" s="15"/>
      <c r="K549" s="12"/>
      <c r="L549" s="12"/>
      <c r="M549" s="12"/>
    </row>
    <row r="550" spans="1:13" x14ac:dyDescent="0.35">
      <c r="A550" s="12"/>
      <c r="B550" s="83">
        <v>3721</v>
      </c>
      <c r="C550" s="12" t="s">
        <v>324</v>
      </c>
      <c r="D550" s="12"/>
      <c r="E550" s="81">
        <v>40000</v>
      </c>
      <c r="F550" s="81">
        <v>10000</v>
      </c>
      <c r="G550" s="81">
        <v>0</v>
      </c>
      <c r="H550" s="145">
        <f>F550/E550*100</f>
        <v>25</v>
      </c>
      <c r="I550" s="12"/>
      <c r="J550" s="15"/>
      <c r="K550" s="12"/>
      <c r="L550" s="12"/>
      <c r="M550" s="12"/>
    </row>
    <row r="551" spans="1:13" x14ac:dyDescent="0.35">
      <c r="A551" s="12"/>
      <c r="B551" s="83">
        <v>3721</v>
      </c>
      <c r="C551" s="12" t="s">
        <v>325</v>
      </c>
      <c r="D551" s="12"/>
      <c r="E551" s="81">
        <v>0</v>
      </c>
      <c r="F551" s="81">
        <v>27600</v>
      </c>
      <c r="G551" s="81">
        <v>0</v>
      </c>
      <c r="H551" s="145"/>
      <c r="I551" s="12"/>
      <c r="J551" s="15"/>
      <c r="K551" s="12"/>
      <c r="L551" s="12"/>
      <c r="M551" s="12"/>
    </row>
    <row r="552" spans="1:13" x14ac:dyDescent="0.35">
      <c r="A552" s="12"/>
      <c r="B552" s="83">
        <v>3721</v>
      </c>
      <c r="C552" s="12" t="s">
        <v>326</v>
      </c>
      <c r="D552" s="12"/>
      <c r="E552" s="81">
        <v>0</v>
      </c>
      <c r="F552" s="81">
        <v>23600</v>
      </c>
      <c r="G552" s="81">
        <v>0</v>
      </c>
      <c r="H552" s="145"/>
      <c r="I552" s="12"/>
      <c r="J552" s="15"/>
      <c r="K552" s="12"/>
      <c r="L552" s="12"/>
      <c r="M552" s="12"/>
    </row>
    <row r="553" spans="1:13" x14ac:dyDescent="0.35">
      <c r="A553" s="12"/>
      <c r="B553" s="83">
        <v>3721</v>
      </c>
      <c r="C553" s="12" t="s">
        <v>327</v>
      </c>
      <c r="D553" s="12"/>
      <c r="E553" s="81">
        <v>0</v>
      </c>
      <c r="F553" s="81">
        <v>10000</v>
      </c>
      <c r="G553" s="81">
        <v>0</v>
      </c>
      <c r="H553" s="145"/>
      <c r="I553" s="12"/>
      <c r="J553" s="15"/>
      <c r="K553" s="12"/>
      <c r="L553" s="12"/>
      <c r="M553" s="12"/>
    </row>
    <row r="554" spans="1:13" x14ac:dyDescent="0.35">
      <c r="A554" s="12" t="s">
        <v>328</v>
      </c>
      <c r="B554" s="12"/>
      <c r="C554" s="12"/>
      <c r="D554" s="12"/>
      <c r="E554" s="82"/>
      <c r="F554" s="82">
        <f>F555</f>
        <v>0</v>
      </c>
      <c r="G554" s="82"/>
      <c r="H554" s="145"/>
      <c r="I554" s="12"/>
      <c r="J554" s="15"/>
      <c r="K554" s="12"/>
      <c r="L554" s="12"/>
      <c r="M554" s="12"/>
    </row>
    <row r="555" spans="1:13" x14ac:dyDescent="0.35">
      <c r="A555" s="12"/>
      <c r="B555" s="13">
        <v>37</v>
      </c>
      <c r="C555" s="12" t="s">
        <v>320</v>
      </c>
      <c r="D555" s="12"/>
      <c r="E555" s="82">
        <f>E556</f>
        <v>80000</v>
      </c>
      <c r="F555" s="82">
        <f>F556</f>
        <v>0</v>
      </c>
      <c r="G555" s="82">
        <f>G556</f>
        <v>0</v>
      </c>
      <c r="H555" s="145">
        <f>F555/E555*100</f>
        <v>0</v>
      </c>
      <c r="I555" s="12"/>
      <c r="J555" s="15"/>
      <c r="K555" s="12"/>
      <c r="L555" s="12"/>
      <c r="M555" s="12"/>
    </row>
    <row r="556" spans="1:13" x14ac:dyDescent="0.35">
      <c r="A556" s="12"/>
      <c r="B556" s="14">
        <v>372</v>
      </c>
      <c r="C556" s="12" t="s">
        <v>321</v>
      </c>
      <c r="D556" s="12"/>
      <c r="E556" s="82">
        <v>80000</v>
      </c>
      <c r="F556" s="82">
        <f>SUM(F557:F558)</f>
        <v>0</v>
      </c>
      <c r="G556" s="82">
        <f>SUM(G557:G558)</f>
        <v>0</v>
      </c>
      <c r="H556" s="145">
        <f>F556/E556*100</f>
        <v>0</v>
      </c>
      <c r="I556" s="12"/>
      <c r="J556" s="15"/>
      <c r="K556" s="12"/>
      <c r="L556" s="12"/>
      <c r="M556" s="12"/>
    </row>
    <row r="557" spans="1:13" x14ac:dyDescent="0.35">
      <c r="A557" s="12"/>
      <c r="B557" s="83">
        <v>3722</v>
      </c>
      <c r="C557" s="12" t="s">
        <v>101</v>
      </c>
      <c r="D557" s="12"/>
      <c r="E557" s="81">
        <v>0</v>
      </c>
      <c r="F557" s="81">
        <v>0</v>
      </c>
      <c r="G557" s="81">
        <v>0</v>
      </c>
      <c r="H557" s="145"/>
      <c r="I557" s="12"/>
      <c r="J557" s="15"/>
      <c r="K557" s="12"/>
      <c r="L557" s="12"/>
      <c r="M557" s="12"/>
    </row>
    <row r="558" spans="1:13" x14ac:dyDescent="0.35">
      <c r="A558" s="12"/>
      <c r="B558" s="83">
        <v>3722</v>
      </c>
      <c r="C558" s="12" t="s">
        <v>329</v>
      </c>
      <c r="D558" s="12"/>
      <c r="E558" s="81"/>
      <c r="F558" s="81">
        <v>0</v>
      </c>
      <c r="G558" s="81"/>
      <c r="H558" s="145"/>
      <c r="I558" s="12"/>
      <c r="J558" s="15"/>
      <c r="K558" s="12"/>
      <c r="L558" s="12"/>
      <c r="M558" s="12"/>
    </row>
    <row r="559" spans="1:13" x14ac:dyDescent="0.35">
      <c r="A559" s="70" t="s">
        <v>330</v>
      </c>
      <c r="B559" s="70"/>
      <c r="C559" s="70"/>
      <c r="D559" s="70"/>
      <c r="E559" s="79">
        <f>SUM(E560:E569)</f>
        <v>1208500</v>
      </c>
      <c r="F559" s="79">
        <f>SUM(F560:F569)</f>
        <v>715000</v>
      </c>
      <c r="G559" s="79">
        <f>SUM(G560:G569)</f>
        <v>0</v>
      </c>
      <c r="H559" s="137">
        <f>F559*100/E559</f>
        <v>59.164253206454283</v>
      </c>
      <c r="I559" s="12"/>
      <c r="J559" s="142"/>
      <c r="K559" s="82"/>
      <c r="L559" s="12"/>
      <c r="M559" s="12"/>
    </row>
    <row r="560" spans="1:13" x14ac:dyDescent="0.35">
      <c r="A560" s="12"/>
      <c r="B560" s="12" t="s">
        <v>331</v>
      </c>
      <c r="C560" s="12"/>
      <c r="D560" s="12"/>
      <c r="E560" s="81">
        <v>40000</v>
      </c>
      <c r="F560" s="81">
        <v>15000</v>
      </c>
      <c r="G560" s="81">
        <v>0</v>
      </c>
      <c r="H560" s="145">
        <f t="shared" ref="H560:H569" si="20">F560/E560*100</f>
        <v>37.5</v>
      </c>
      <c r="I560" s="12"/>
      <c r="J560" s="15"/>
      <c r="K560" s="82"/>
      <c r="L560" s="12"/>
      <c r="M560" s="12"/>
    </row>
    <row r="561" spans="1:13" x14ac:dyDescent="0.35">
      <c r="A561" s="12"/>
      <c r="B561" s="12" t="s">
        <v>332</v>
      </c>
      <c r="C561" s="12"/>
      <c r="D561" s="12"/>
      <c r="E561" s="81">
        <v>62000</v>
      </c>
      <c r="F561" s="81">
        <v>30000</v>
      </c>
      <c r="G561" s="81">
        <v>0</v>
      </c>
      <c r="H561" s="145">
        <f t="shared" si="20"/>
        <v>48.387096774193552</v>
      </c>
      <c r="I561" s="12"/>
      <c r="J561" s="15"/>
      <c r="K561" s="82"/>
      <c r="L561" s="12"/>
      <c r="M561" s="12"/>
    </row>
    <row r="562" spans="1:13" x14ac:dyDescent="0.35">
      <c r="A562" s="12"/>
      <c r="B562" s="12" t="s">
        <v>333</v>
      </c>
      <c r="C562" s="12"/>
      <c r="D562" s="12"/>
      <c r="E562" s="81">
        <v>520000</v>
      </c>
      <c r="F562" s="81">
        <v>300000</v>
      </c>
      <c r="G562" s="81">
        <v>0</v>
      </c>
      <c r="H562" s="145">
        <f t="shared" si="20"/>
        <v>57.692307692307686</v>
      </c>
      <c r="I562" s="12"/>
      <c r="J562" s="15"/>
      <c r="K562" s="82"/>
      <c r="L562" s="12"/>
      <c r="M562" s="12"/>
    </row>
    <row r="563" spans="1:13" x14ac:dyDescent="0.35">
      <c r="A563" s="12"/>
      <c r="B563" s="12" t="s">
        <v>334</v>
      </c>
      <c r="C563" s="12"/>
      <c r="D563" s="12"/>
      <c r="E563" s="81">
        <v>100000</v>
      </c>
      <c r="F563" s="81">
        <v>100000</v>
      </c>
      <c r="G563" s="81">
        <v>0</v>
      </c>
      <c r="H563" s="145">
        <f t="shared" si="20"/>
        <v>100</v>
      </c>
      <c r="I563" s="12"/>
      <c r="J563" s="15"/>
      <c r="K563" s="82"/>
      <c r="L563" s="12"/>
      <c r="M563" s="12"/>
    </row>
    <row r="564" spans="1:13" x14ac:dyDescent="0.35">
      <c r="A564" s="12"/>
      <c r="B564" s="12" t="s">
        <v>335</v>
      </c>
      <c r="C564" s="12"/>
      <c r="D564" s="12"/>
      <c r="E564" s="81">
        <v>25000</v>
      </c>
      <c r="F564" s="81">
        <v>25000</v>
      </c>
      <c r="G564" s="81">
        <v>0</v>
      </c>
      <c r="H564" s="145">
        <f t="shared" si="20"/>
        <v>100</v>
      </c>
      <c r="I564" s="12"/>
      <c r="J564" s="15"/>
      <c r="K564" s="82"/>
      <c r="L564" s="12"/>
      <c r="M564" s="12"/>
    </row>
    <row r="565" spans="1:13" x14ac:dyDescent="0.35">
      <c r="A565" s="12"/>
      <c r="B565" s="12" t="s">
        <v>336</v>
      </c>
      <c r="C565" s="12"/>
      <c r="D565" s="12"/>
      <c r="E565" s="81">
        <v>19500</v>
      </c>
      <c r="F565" s="81">
        <v>50000</v>
      </c>
      <c r="G565" s="81">
        <v>0</v>
      </c>
      <c r="H565" s="145">
        <f t="shared" si="20"/>
        <v>256.41025641025641</v>
      </c>
      <c r="I565" s="12"/>
      <c r="J565" s="15"/>
      <c r="K565" s="82"/>
      <c r="L565" s="12"/>
      <c r="M565" s="12"/>
    </row>
    <row r="566" spans="1:13" x14ac:dyDescent="0.35">
      <c r="A566" s="12"/>
      <c r="B566" s="12" t="s">
        <v>337</v>
      </c>
      <c r="C566" s="12"/>
      <c r="D566" s="12"/>
      <c r="E566" s="81">
        <v>7000</v>
      </c>
      <c r="F566" s="81">
        <v>7000</v>
      </c>
      <c r="G566" s="81">
        <v>0</v>
      </c>
      <c r="H566" s="145">
        <f t="shared" si="20"/>
        <v>100</v>
      </c>
      <c r="I566" s="12"/>
      <c r="J566" s="15"/>
      <c r="K566" s="82"/>
      <c r="L566" s="12"/>
      <c r="M566" s="12"/>
    </row>
    <row r="567" spans="1:13" x14ac:dyDescent="0.35">
      <c r="A567" s="12"/>
      <c r="B567" s="12" t="s">
        <v>338</v>
      </c>
      <c r="C567" s="12"/>
      <c r="D567" s="12"/>
      <c r="E567" s="81">
        <v>20000</v>
      </c>
      <c r="F567" s="81">
        <v>20000</v>
      </c>
      <c r="G567" s="81">
        <v>0</v>
      </c>
      <c r="H567" s="145">
        <f t="shared" si="20"/>
        <v>100</v>
      </c>
      <c r="I567" s="12"/>
      <c r="J567" s="20"/>
      <c r="K567" s="82"/>
      <c r="L567" s="12"/>
      <c r="M567" s="12"/>
    </row>
    <row r="568" spans="1:13" x14ac:dyDescent="0.35">
      <c r="A568" s="12"/>
      <c r="B568" s="12" t="s">
        <v>339</v>
      </c>
      <c r="C568" s="12"/>
      <c r="D568" s="12"/>
      <c r="E568" s="81">
        <v>15000</v>
      </c>
      <c r="F568" s="81">
        <v>153000</v>
      </c>
      <c r="G568" s="81">
        <v>0</v>
      </c>
      <c r="H568" s="145">
        <f t="shared" si="20"/>
        <v>1019.9999999999999</v>
      </c>
      <c r="I568" s="12"/>
      <c r="J568" s="20"/>
      <c r="K568" s="12"/>
      <c r="L568" s="12"/>
      <c r="M568" s="12"/>
    </row>
    <row r="569" spans="1:13" x14ac:dyDescent="0.35">
      <c r="A569" s="12"/>
      <c r="B569" s="12" t="s">
        <v>340</v>
      </c>
      <c r="C569" s="12"/>
      <c r="D569" s="12"/>
      <c r="E569" s="81">
        <v>400000</v>
      </c>
      <c r="F569" s="81">
        <v>15000</v>
      </c>
      <c r="G569" s="81">
        <v>0</v>
      </c>
      <c r="H569" s="145">
        <f t="shared" si="20"/>
        <v>3.75</v>
      </c>
      <c r="I569" s="12"/>
      <c r="J569" s="20"/>
      <c r="K569" s="12"/>
      <c r="L569" s="12"/>
      <c r="M569" s="12"/>
    </row>
    <row r="570" spans="1:13" x14ac:dyDescent="0.35">
      <c r="A570" s="70" t="s">
        <v>341</v>
      </c>
      <c r="B570" s="70"/>
      <c r="C570" s="70"/>
      <c r="D570" s="70"/>
      <c r="E570" s="80">
        <f>E571+E579+E583+E588+E591+E595+E599+E603+E607+E611+E615+E619+E623+E627+E631+E635+E639+E643+E647+E651+E655+E659+E663+E667+E671+E675+E679+E683+E687+E692+E696+E700+E704+E708+E712+E716+E720+E724+E728+E732+E736+E740</f>
        <v>13489590</v>
      </c>
      <c r="F570" s="80">
        <f>F571+F579+F583+F588+F591+F595+F599+F603+F607+F611+F615+F619+F623+F627+F631+F635+F639+F643+F647+F651+F655+F659+F663+F672+F676+F680+F684+F688+F693+F697+F701+F705+F709+F713+F717+F721+F725+F729+F733+F737</f>
        <v>1622000</v>
      </c>
      <c r="G570" s="80">
        <f>G571+G579+G583+G588+G591+G595+G599+G603+G607+G611+G615+G619+G623+G627+G631+G635+G639+G643+G647+G651+G655+G659+G663+G667+G671+G675+G679+G683+G687+G692+G696+G700+G704+G708+G712+G716+G720+G724+G728+G732+G736+G740</f>
        <v>4840437</v>
      </c>
      <c r="H570" s="137">
        <f>F570*100/E570</f>
        <v>12.024086721686871</v>
      </c>
      <c r="I570" s="12"/>
      <c r="J570" s="144"/>
      <c r="K570" s="12"/>
      <c r="L570" s="12"/>
      <c r="M570" s="12"/>
    </row>
    <row r="571" spans="1:13" x14ac:dyDescent="0.35">
      <c r="A571" s="12" t="s">
        <v>342</v>
      </c>
      <c r="B571" s="12"/>
      <c r="C571" s="12"/>
      <c r="D571" s="12"/>
      <c r="E571" s="160">
        <f t="shared" ref="E571:G572" si="21">E572</f>
        <v>120000</v>
      </c>
      <c r="F571" s="160">
        <f t="shared" si="21"/>
        <v>12000</v>
      </c>
      <c r="G571" s="160">
        <f t="shared" si="21"/>
        <v>30750</v>
      </c>
      <c r="H571" s="145">
        <f t="shared" ref="H571:H594" si="22">F571/E571*100</f>
        <v>10</v>
      </c>
      <c r="I571" s="12"/>
      <c r="J571" s="15"/>
      <c r="K571" s="12"/>
      <c r="L571" s="12"/>
      <c r="M571" s="12"/>
    </row>
    <row r="572" spans="1:13" x14ac:dyDescent="0.35">
      <c r="A572" s="12"/>
      <c r="B572" s="13">
        <v>41</v>
      </c>
      <c r="C572" s="12" t="s">
        <v>343</v>
      </c>
      <c r="D572" s="12"/>
      <c r="E572" s="82">
        <f t="shared" si="21"/>
        <v>120000</v>
      </c>
      <c r="F572" s="82">
        <f t="shared" si="21"/>
        <v>12000</v>
      </c>
      <c r="G572" s="82">
        <f t="shared" si="21"/>
        <v>30750</v>
      </c>
      <c r="H572" s="145">
        <f t="shared" si="22"/>
        <v>10</v>
      </c>
      <c r="I572" s="12"/>
      <c r="J572" s="15"/>
      <c r="K572" s="12"/>
      <c r="L572" s="12"/>
      <c r="M572" s="12"/>
    </row>
    <row r="573" spans="1:13" x14ac:dyDescent="0.35">
      <c r="A573" s="12"/>
      <c r="B573" s="14">
        <v>411</v>
      </c>
      <c r="C573" s="12" t="s">
        <v>344</v>
      </c>
      <c r="D573" s="12"/>
      <c r="E573" s="82">
        <f>SUM(E574:E575)</f>
        <v>120000</v>
      </c>
      <c r="F573" s="82">
        <f>SUM(F574:F575)</f>
        <v>12000</v>
      </c>
      <c r="G573" s="82">
        <f>SUM(G574:G575)</f>
        <v>30750</v>
      </c>
      <c r="H573" s="145">
        <f t="shared" si="22"/>
        <v>10</v>
      </c>
      <c r="I573" s="12"/>
      <c r="J573" s="15"/>
      <c r="K573" s="12"/>
      <c r="L573" s="12"/>
      <c r="M573" s="12"/>
    </row>
    <row r="574" spans="1:13" x14ac:dyDescent="0.35">
      <c r="A574" s="12"/>
      <c r="B574" s="83">
        <v>4111</v>
      </c>
      <c r="C574" s="12" t="s">
        <v>345</v>
      </c>
      <c r="D574" s="12"/>
      <c r="E574" s="81">
        <v>100000</v>
      </c>
      <c r="F574" s="81">
        <v>12000</v>
      </c>
      <c r="G574" s="81">
        <v>12000</v>
      </c>
      <c r="H574" s="145">
        <f t="shared" si="22"/>
        <v>12</v>
      </c>
      <c r="I574" s="12"/>
      <c r="J574" s="15"/>
      <c r="K574" s="12"/>
      <c r="L574" s="12"/>
      <c r="M574" s="12"/>
    </row>
    <row r="575" spans="1:13" x14ac:dyDescent="0.35">
      <c r="A575" s="12"/>
      <c r="B575" s="13">
        <v>42</v>
      </c>
      <c r="C575" s="12" t="s">
        <v>294</v>
      </c>
      <c r="D575" s="12"/>
      <c r="E575" s="78">
        <f>E576</f>
        <v>20000</v>
      </c>
      <c r="F575" s="78">
        <f>F576</f>
        <v>0</v>
      </c>
      <c r="G575" s="78">
        <f>G576</f>
        <v>18750</v>
      </c>
      <c r="H575" s="145">
        <f t="shared" si="22"/>
        <v>0</v>
      </c>
      <c r="I575" s="12"/>
      <c r="J575" s="15"/>
      <c r="K575" s="12"/>
      <c r="L575" s="12"/>
      <c r="M575" s="12"/>
    </row>
    <row r="576" spans="1:13" x14ac:dyDescent="0.35">
      <c r="A576" s="12"/>
      <c r="B576" s="14">
        <v>421</v>
      </c>
      <c r="C576" s="12" t="s">
        <v>317</v>
      </c>
      <c r="D576" s="12"/>
      <c r="E576" s="78">
        <f>SUM(E577:E578)</f>
        <v>20000</v>
      </c>
      <c r="F576" s="78">
        <f>SUM(F577:F578)</f>
        <v>0</v>
      </c>
      <c r="G576" s="78">
        <f>SUM(G577:G578)</f>
        <v>18750</v>
      </c>
      <c r="H576" s="145">
        <f t="shared" si="22"/>
        <v>0</v>
      </c>
      <c r="I576" s="12"/>
      <c r="J576" s="15"/>
      <c r="K576" s="12"/>
      <c r="L576" s="12"/>
      <c r="M576" s="12"/>
    </row>
    <row r="577" spans="1:13" x14ac:dyDescent="0.35">
      <c r="A577" s="12"/>
      <c r="B577" s="83">
        <v>4213</v>
      </c>
      <c r="C577" s="12" t="s">
        <v>346</v>
      </c>
      <c r="D577" s="12"/>
      <c r="E577" s="107">
        <v>10000</v>
      </c>
      <c r="F577" s="107">
        <v>0</v>
      </c>
      <c r="G577" s="107"/>
      <c r="H577" s="145">
        <f t="shared" si="22"/>
        <v>0</v>
      </c>
      <c r="I577" s="12"/>
      <c r="J577" s="15"/>
      <c r="K577" s="12"/>
      <c r="L577" s="12"/>
      <c r="M577" s="12"/>
    </row>
    <row r="578" spans="1:13" x14ac:dyDescent="0.35">
      <c r="A578" s="12"/>
      <c r="B578" s="83">
        <v>4214</v>
      </c>
      <c r="C578" s="12" t="s">
        <v>347</v>
      </c>
      <c r="D578" s="12"/>
      <c r="E578" s="107">
        <v>10000</v>
      </c>
      <c r="F578" s="107">
        <v>0</v>
      </c>
      <c r="G578" s="107">
        <v>18750</v>
      </c>
      <c r="H578" s="145">
        <f t="shared" si="22"/>
        <v>0</v>
      </c>
      <c r="I578" s="12"/>
      <c r="J578" s="15"/>
      <c r="K578" s="12"/>
      <c r="L578" s="12"/>
      <c r="M578" s="12"/>
    </row>
    <row r="579" spans="1:13" x14ac:dyDescent="0.35">
      <c r="A579" s="12" t="s">
        <v>348</v>
      </c>
      <c r="B579" s="12"/>
      <c r="C579" s="12"/>
      <c r="D579" s="12"/>
      <c r="E579" s="160">
        <f t="shared" ref="E579:G581" si="23">E580</f>
        <v>50000</v>
      </c>
      <c r="F579" s="160">
        <f t="shared" si="23"/>
        <v>0</v>
      </c>
      <c r="G579" s="160">
        <f t="shared" si="23"/>
        <v>242875</v>
      </c>
      <c r="H579" s="145">
        <f t="shared" si="22"/>
        <v>0</v>
      </c>
      <c r="I579" s="12"/>
      <c r="J579" s="15"/>
      <c r="K579" s="12"/>
      <c r="L579" s="12"/>
      <c r="M579" s="12"/>
    </row>
    <row r="580" spans="1:13" x14ac:dyDescent="0.35">
      <c r="A580" s="12"/>
      <c r="B580" s="13">
        <v>42</v>
      </c>
      <c r="C580" s="12" t="s">
        <v>294</v>
      </c>
      <c r="D580" s="12"/>
      <c r="E580" s="78">
        <f t="shared" si="23"/>
        <v>50000</v>
      </c>
      <c r="F580" s="78">
        <f t="shared" si="23"/>
        <v>0</v>
      </c>
      <c r="G580" s="78">
        <f t="shared" si="23"/>
        <v>242875</v>
      </c>
      <c r="H580" s="145">
        <f t="shared" si="22"/>
        <v>0</v>
      </c>
      <c r="I580" s="12"/>
      <c r="J580" s="15"/>
      <c r="K580" s="12"/>
      <c r="L580" s="12"/>
      <c r="M580" s="12"/>
    </row>
    <row r="581" spans="1:13" x14ac:dyDescent="0.35">
      <c r="A581" s="12"/>
      <c r="B581" s="14">
        <v>421</v>
      </c>
      <c r="C581" s="12" t="s">
        <v>347</v>
      </c>
      <c r="D581" s="12"/>
      <c r="E581" s="78">
        <f t="shared" si="23"/>
        <v>50000</v>
      </c>
      <c r="F581" s="78">
        <f t="shared" si="23"/>
        <v>0</v>
      </c>
      <c r="G581" s="78">
        <f t="shared" si="23"/>
        <v>242875</v>
      </c>
      <c r="H581" s="145">
        <f t="shared" si="22"/>
        <v>0</v>
      </c>
      <c r="I581" s="12"/>
      <c r="J581" s="15"/>
      <c r="K581" s="12"/>
      <c r="L581" s="12"/>
      <c r="M581" s="12"/>
    </row>
    <row r="582" spans="1:13" x14ac:dyDescent="0.35">
      <c r="A582" s="12"/>
      <c r="B582" s="83">
        <v>4212</v>
      </c>
      <c r="C582" s="12" t="s">
        <v>349</v>
      </c>
      <c r="D582" s="12"/>
      <c r="E582" s="107">
        <v>50000</v>
      </c>
      <c r="F582" s="107">
        <v>0</v>
      </c>
      <c r="G582" s="107">
        <v>242875</v>
      </c>
      <c r="H582" s="145">
        <f t="shared" si="22"/>
        <v>0</v>
      </c>
      <c r="I582" s="12"/>
      <c r="J582" s="15"/>
      <c r="K582" s="12"/>
      <c r="L582" s="12"/>
      <c r="M582" s="12"/>
    </row>
    <row r="583" spans="1:13" x14ac:dyDescent="0.35">
      <c r="A583" s="12" t="s">
        <v>350</v>
      </c>
      <c r="B583" s="12"/>
      <c r="C583" s="12"/>
      <c r="D583" s="12"/>
      <c r="E583" s="161">
        <f t="shared" ref="E583:G585" si="24">E584</f>
        <v>50000</v>
      </c>
      <c r="F583" s="161">
        <f t="shared" si="24"/>
        <v>0</v>
      </c>
      <c r="G583" s="161">
        <f t="shared" si="24"/>
        <v>0</v>
      </c>
      <c r="H583" s="145">
        <f t="shared" si="22"/>
        <v>0</v>
      </c>
      <c r="I583" s="12"/>
      <c r="J583" s="15"/>
      <c r="K583" s="12"/>
      <c r="L583" s="12"/>
      <c r="M583" s="12"/>
    </row>
    <row r="584" spans="1:13" x14ac:dyDescent="0.35">
      <c r="A584" s="12"/>
      <c r="B584" s="13">
        <v>42</v>
      </c>
      <c r="C584" s="12" t="s">
        <v>294</v>
      </c>
      <c r="D584" s="12"/>
      <c r="E584" s="78">
        <f t="shared" si="24"/>
        <v>50000</v>
      </c>
      <c r="F584" s="78">
        <f t="shared" si="24"/>
        <v>0</v>
      </c>
      <c r="G584" s="78">
        <f t="shared" si="24"/>
        <v>0</v>
      </c>
      <c r="H584" s="145">
        <f t="shared" si="22"/>
        <v>0</v>
      </c>
      <c r="I584" s="12"/>
      <c r="J584" s="15"/>
      <c r="K584" s="12"/>
      <c r="L584" s="12"/>
      <c r="M584" s="12"/>
    </row>
    <row r="585" spans="1:13" x14ac:dyDescent="0.35">
      <c r="A585" s="12"/>
      <c r="B585" s="14">
        <v>421</v>
      </c>
      <c r="C585" s="12" t="s">
        <v>317</v>
      </c>
      <c r="D585" s="12"/>
      <c r="E585" s="78">
        <f t="shared" si="24"/>
        <v>50000</v>
      </c>
      <c r="F585" s="78">
        <f t="shared" si="24"/>
        <v>0</v>
      </c>
      <c r="G585" s="78">
        <f t="shared" si="24"/>
        <v>0</v>
      </c>
      <c r="H585" s="145">
        <f t="shared" si="22"/>
        <v>0</v>
      </c>
      <c r="I585" s="12"/>
      <c r="J585" s="15"/>
      <c r="K585" s="12"/>
      <c r="L585" s="12"/>
      <c r="M585" s="12"/>
    </row>
    <row r="586" spans="1:13" x14ac:dyDescent="0.35">
      <c r="A586" s="12"/>
      <c r="B586" s="83">
        <v>4214</v>
      </c>
      <c r="C586" s="12" t="s">
        <v>347</v>
      </c>
      <c r="D586" s="12"/>
      <c r="E586" s="81">
        <v>50000</v>
      </c>
      <c r="F586" s="81">
        <v>0</v>
      </c>
      <c r="G586" s="81">
        <v>0</v>
      </c>
      <c r="H586" s="145">
        <f t="shared" si="22"/>
        <v>0</v>
      </c>
      <c r="I586" s="12"/>
      <c r="J586" s="15"/>
      <c r="K586" s="12"/>
      <c r="L586" s="12"/>
      <c r="M586" s="12"/>
    </row>
    <row r="587" spans="1:13" x14ac:dyDescent="0.35">
      <c r="A587" s="12" t="s">
        <v>351</v>
      </c>
      <c r="B587" s="12"/>
      <c r="C587" s="12"/>
      <c r="D587" s="12"/>
      <c r="E587" s="161">
        <f t="shared" ref="E587:G589" si="25">E588</f>
        <v>3000000</v>
      </c>
      <c r="F587" s="161">
        <f t="shared" si="25"/>
        <v>0</v>
      </c>
      <c r="G587" s="161">
        <f t="shared" si="25"/>
        <v>0</v>
      </c>
      <c r="H587" s="145">
        <f t="shared" si="22"/>
        <v>0</v>
      </c>
      <c r="I587" s="12"/>
      <c r="J587" s="20"/>
      <c r="K587" s="12"/>
      <c r="L587" s="12"/>
      <c r="M587" s="12"/>
    </row>
    <row r="588" spans="1:13" x14ac:dyDescent="0.35">
      <c r="A588" s="12"/>
      <c r="B588" s="13">
        <v>42</v>
      </c>
      <c r="C588" s="12" t="s">
        <v>294</v>
      </c>
      <c r="D588" s="12"/>
      <c r="E588" s="162">
        <f t="shared" si="25"/>
        <v>3000000</v>
      </c>
      <c r="F588" s="162">
        <f t="shared" si="25"/>
        <v>0</v>
      </c>
      <c r="G588" s="162">
        <f t="shared" si="25"/>
        <v>0</v>
      </c>
      <c r="H588" s="145">
        <f t="shared" si="22"/>
        <v>0</v>
      </c>
      <c r="I588" s="12"/>
      <c r="J588" s="20"/>
      <c r="K588" s="12"/>
      <c r="L588" s="12"/>
      <c r="M588" s="12"/>
    </row>
    <row r="589" spans="1:13" x14ac:dyDescent="0.35">
      <c r="A589" s="12"/>
      <c r="B589" s="14">
        <v>421</v>
      </c>
      <c r="C589" s="12" t="s">
        <v>317</v>
      </c>
      <c r="D589" s="12"/>
      <c r="E589" s="162">
        <f t="shared" si="25"/>
        <v>3000000</v>
      </c>
      <c r="F589" s="162">
        <f t="shared" si="25"/>
        <v>0</v>
      </c>
      <c r="G589" s="162">
        <f t="shared" si="25"/>
        <v>0</v>
      </c>
      <c r="H589" s="145">
        <f t="shared" si="22"/>
        <v>0</v>
      </c>
      <c r="I589" s="12"/>
      <c r="J589" s="20"/>
      <c r="K589" s="12"/>
      <c r="L589" s="12"/>
      <c r="M589" s="12"/>
    </row>
    <row r="590" spans="1:13" x14ac:dyDescent="0.35">
      <c r="A590" s="12"/>
      <c r="B590" s="83">
        <v>4212</v>
      </c>
      <c r="C590" s="12" t="s">
        <v>352</v>
      </c>
      <c r="D590" s="12"/>
      <c r="E590" s="81">
        <v>3000000</v>
      </c>
      <c r="F590" s="81">
        <v>0</v>
      </c>
      <c r="G590" s="81"/>
      <c r="H590" s="145">
        <f t="shared" si="22"/>
        <v>0</v>
      </c>
      <c r="I590" s="12"/>
      <c r="J590" s="15"/>
      <c r="K590" s="12"/>
      <c r="L590" s="12"/>
      <c r="M590" s="12"/>
    </row>
    <row r="591" spans="1:13" x14ac:dyDescent="0.35">
      <c r="A591" s="12" t="s">
        <v>353</v>
      </c>
      <c r="B591" s="83"/>
      <c r="C591" s="12"/>
      <c r="D591" s="12"/>
      <c r="E591" s="163">
        <f t="shared" ref="E591:G593" si="26">E592</f>
        <v>10000</v>
      </c>
      <c r="F591" s="163">
        <f t="shared" si="26"/>
        <v>0</v>
      </c>
      <c r="G591" s="163">
        <f t="shared" si="26"/>
        <v>682446</v>
      </c>
      <c r="H591" s="145">
        <f t="shared" si="22"/>
        <v>0</v>
      </c>
      <c r="I591" s="12"/>
      <c r="J591" s="15"/>
      <c r="K591" s="12"/>
      <c r="L591" s="12"/>
      <c r="M591" s="12"/>
    </row>
    <row r="592" spans="1:13" x14ac:dyDescent="0.35">
      <c r="A592" s="12"/>
      <c r="B592" s="13">
        <v>42</v>
      </c>
      <c r="C592" s="12" t="s">
        <v>343</v>
      </c>
      <c r="D592" s="12"/>
      <c r="E592" s="162">
        <f t="shared" si="26"/>
        <v>10000</v>
      </c>
      <c r="F592" s="162">
        <f t="shared" si="26"/>
        <v>0</v>
      </c>
      <c r="G592" s="162">
        <f t="shared" si="26"/>
        <v>682446</v>
      </c>
      <c r="H592" s="145">
        <f t="shared" si="22"/>
        <v>0</v>
      </c>
      <c r="I592" s="12"/>
      <c r="J592" s="15"/>
      <c r="K592" s="12"/>
      <c r="L592" s="12"/>
      <c r="M592" s="12"/>
    </row>
    <row r="593" spans="1:13" x14ac:dyDescent="0.35">
      <c r="A593" s="12"/>
      <c r="B593" s="14">
        <v>421</v>
      </c>
      <c r="C593" s="12" t="s">
        <v>317</v>
      </c>
      <c r="D593" s="12"/>
      <c r="E593" s="82">
        <f t="shared" si="26"/>
        <v>10000</v>
      </c>
      <c r="F593" s="82">
        <f t="shared" si="26"/>
        <v>0</v>
      </c>
      <c r="G593" s="82">
        <f t="shared" si="26"/>
        <v>682446</v>
      </c>
      <c r="H593" s="145">
        <f t="shared" si="22"/>
        <v>0</v>
      </c>
      <c r="I593" s="12"/>
      <c r="J593" s="15"/>
      <c r="K593" s="12"/>
      <c r="L593" s="12"/>
      <c r="M593" s="12"/>
    </row>
    <row r="594" spans="1:13" x14ac:dyDescent="0.35">
      <c r="A594" s="12"/>
      <c r="B594" s="83">
        <v>4212</v>
      </c>
      <c r="C594" s="12" t="s">
        <v>116</v>
      </c>
      <c r="D594" s="12"/>
      <c r="E594" s="81">
        <v>10000</v>
      </c>
      <c r="F594" s="81">
        <v>0</v>
      </c>
      <c r="G594" s="81">
        <v>682446</v>
      </c>
      <c r="H594" s="145">
        <f t="shared" si="22"/>
        <v>0</v>
      </c>
      <c r="I594" s="12"/>
      <c r="J594" s="15"/>
      <c r="K594" s="12"/>
      <c r="L594" s="12"/>
      <c r="M594" s="12"/>
    </row>
    <row r="595" spans="1:13" x14ac:dyDescent="0.35">
      <c r="A595" s="12" t="s">
        <v>354</v>
      </c>
      <c r="B595" s="83"/>
      <c r="C595" s="12"/>
      <c r="D595" s="12"/>
      <c r="E595" s="163">
        <f>E596</f>
        <v>0</v>
      </c>
      <c r="F595" s="160">
        <f>SUM(F596:F598)</f>
        <v>0</v>
      </c>
      <c r="G595" s="163">
        <f>G596</f>
        <v>0</v>
      </c>
      <c r="H595" s="145"/>
      <c r="I595" s="12"/>
      <c r="J595" s="15"/>
      <c r="K595" s="12"/>
      <c r="L595" s="12"/>
      <c r="M595" s="12"/>
    </row>
    <row r="596" spans="1:13" x14ac:dyDescent="0.35">
      <c r="A596" s="12"/>
      <c r="B596" s="13">
        <v>42</v>
      </c>
      <c r="C596" s="12" t="s">
        <v>343</v>
      </c>
      <c r="D596" s="12"/>
      <c r="E596" s="162">
        <f>E597</f>
        <v>0</v>
      </c>
      <c r="F596" s="78">
        <v>0</v>
      </c>
      <c r="G596" s="162">
        <f>G597</f>
        <v>0</v>
      </c>
      <c r="H596" s="145"/>
      <c r="I596" s="12"/>
      <c r="J596" s="15"/>
      <c r="K596" s="12"/>
      <c r="L596" s="12"/>
      <c r="M596" s="12"/>
    </row>
    <row r="597" spans="1:13" x14ac:dyDescent="0.35">
      <c r="A597" s="12"/>
      <c r="B597" s="14">
        <v>421</v>
      </c>
      <c r="C597" s="12" t="s">
        <v>317</v>
      </c>
      <c r="D597" s="12"/>
      <c r="E597" s="82">
        <f>E598</f>
        <v>0</v>
      </c>
      <c r="F597" s="78">
        <v>0</v>
      </c>
      <c r="G597" s="82">
        <f>G598</f>
        <v>0</v>
      </c>
      <c r="H597" s="145"/>
      <c r="I597" s="12"/>
      <c r="J597" s="15"/>
      <c r="K597" s="12"/>
      <c r="L597" s="12"/>
      <c r="M597" s="12"/>
    </row>
    <row r="598" spans="1:13" x14ac:dyDescent="0.35">
      <c r="A598" s="12" t="s">
        <v>0</v>
      </c>
      <c r="B598" s="83">
        <v>4212</v>
      </c>
      <c r="C598" s="12" t="s">
        <v>355</v>
      </c>
      <c r="D598" s="12"/>
      <c r="E598" s="81">
        <v>0</v>
      </c>
      <c r="F598" s="107">
        <v>0</v>
      </c>
      <c r="G598" s="81">
        <v>0</v>
      </c>
      <c r="H598" s="145"/>
      <c r="I598" s="12"/>
      <c r="J598" s="15"/>
      <c r="K598" s="12"/>
      <c r="L598" s="12"/>
      <c r="M598" s="12"/>
    </row>
    <row r="599" spans="1:13" x14ac:dyDescent="0.35">
      <c r="A599" s="12" t="s">
        <v>356</v>
      </c>
      <c r="B599" s="83"/>
      <c r="C599" s="12"/>
      <c r="D599" s="12"/>
      <c r="E599" s="160">
        <f>SUM(E600:E602)</f>
        <v>7000</v>
      </c>
      <c r="F599" s="163">
        <f>F600</f>
        <v>0</v>
      </c>
      <c r="G599" s="160">
        <f>SUM(G600:G602)</f>
        <v>0</v>
      </c>
      <c r="H599" s="145">
        <f t="shared" ref="H599:H614" si="27">F599/E599*100</f>
        <v>0</v>
      </c>
      <c r="I599" s="12"/>
      <c r="J599" s="15"/>
      <c r="K599" s="12"/>
      <c r="L599" s="12"/>
      <c r="M599" s="12"/>
    </row>
    <row r="600" spans="1:13" x14ac:dyDescent="0.35">
      <c r="A600" s="12"/>
      <c r="B600" s="83">
        <v>4212</v>
      </c>
      <c r="C600" s="12" t="s">
        <v>357</v>
      </c>
      <c r="D600" s="12"/>
      <c r="E600" s="107">
        <v>1000</v>
      </c>
      <c r="F600" s="164">
        <f>F601</f>
        <v>0</v>
      </c>
      <c r="G600" s="107"/>
      <c r="H600" s="145">
        <f t="shared" si="27"/>
        <v>0</v>
      </c>
      <c r="I600" s="12"/>
      <c r="J600" s="15"/>
      <c r="K600" s="12"/>
      <c r="L600" s="12"/>
      <c r="M600" s="12"/>
    </row>
    <row r="601" spans="1:13" x14ac:dyDescent="0.35">
      <c r="A601" s="12"/>
      <c r="B601" s="83">
        <v>4212</v>
      </c>
      <c r="C601" s="12" t="s">
        <v>358</v>
      </c>
      <c r="D601" s="12"/>
      <c r="E601" s="107">
        <v>1000</v>
      </c>
      <c r="F601" s="165">
        <f>F602</f>
        <v>0</v>
      </c>
      <c r="G601" s="107"/>
      <c r="H601" s="145">
        <f t="shared" si="27"/>
        <v>0</v>
      </c>
      <c r="I601" s="12"/>
      <c r="J601" s="15"/>
      <c r="K601" s="12"/>
      <c r="L601" s="12"/>
      <c r="M601" s="12"/>
    </row>
    <row r="602" spans="1:13" x14ac:dyDescent="0.35">
      <c r="A602" s="12"/>
      <c r="B602" s="83">
        <v>4212</v>
      </c>
      <c r="C602" s="12" t="s">
        <v>359</v>
      </c>
      <c r="D602" s="12"/>
      <c r="E602" s="107">
        <v>5000</v>
      </c>
      <c r="F602" s="81">
        <v>0</v>
      </c>
      <c r="G602" s="107"/>
      <c r="H602" s="145">
        <f t="shared" si="27"/>
        <v>0</v>
      </c>
      <c r="I602" s="12"/>
      <c r="J602" s="15"/>
      <c r="K602" s="12"/>
      <c r="L602" s="12"/>
      <c r="M602" s="12"/>
    </row>
    <row r="603" spans="1:13" x14ac:dyDescent="0.35">
      <c r="A603" s="12" t="s">
        <v>360</v>
      </c>
      <c r="B603" s="83"/>
      <c r="C603" s="12"/>
      <c r="D603" s="12"/>
      <c r="E603" s="163">
        <f t="shared" ref="E603:G605" si="28">E604</f>
        <v>800000</v>
      </c>
      <c r="F603" s="163">
        <f t="shared" si="28"/>
        <v>0</v>
      </c>
      <c r="G603" s="163">
        <f t="shared" si="28"/>
        <v>0</v>
      </c>
      <c r="H603" s="145">
        <f t="shared" si="27"/>
        <v>0</v>
      </c>
      <c r="I603" s="12"/>
      <c r="J603" s="15"/>
      <c r="K603" s="12"/>
      <c r="L603" s="12"/>
      <c r="M603" s="12"/>
    </row>
    <row r="604" spans="1:13" x14ac:dyDescent="0.35">
      <c r="A604" s="12"/>
      <c r="B604" s="13">
        <v>42</v>
      </c>
      <c r="C604" s="12" t="s">
        <v>294</v>
      </c>
      <c r="D604" s="12"/>
      <c r="E604" s="162">
        <f t="shared" si="28"/>
        <v>800000</v>
      </c>
      <c r="F604" s="162">
        <f t="shared" si="28"/>
        <v>0</v>
      </c>
      <c r="G604" s="162">
        <f t="shared" si="28"/>
        <v>0</v>
      </c>
      <c r="H604" s="145">
        <f t="shared" si="27"/>
        <v>0</v>
      </c>
      <c r="I604" s="12"/>
      <c r="J604" s="20"/>
      <c r="K604" s="12"/>
      <c r="L604" s="12"/>
      <c r="M604" s="12"/>
    </row>
    <row r="605" spans="1:13" x14ac:dyDescent="0.35">
      <c r="A605" s="12"/>
      <c r="B605" s="14">
        <v>421</v>
      </c>
      <c r="C605" s="12" t="s">
        <v>317</v>
      </c>
      <c r="D605" s="12"/>
      <c r="E605" s="166">
        <f t="shared" si="28"/>
        <v>800000</v>
      </c>
      <c r="F605" s="166">
        <f t="shared" si="28"/>
        <v>0</v>
      </c>
      <c r="G605" s="166">
        <f t="shared" si="28"/>
        <v>0</v>
      </c>
      <c r="H605" s="145">
        <f t="shared" si="27"/>
        <v>0</v>
      </c>
      <c r="I605" s="12"/>
      <c r="J605" s="20"/>
      <c r="K605" s="12"/>
      <c r="L605" s="12"/>
      <c r="M605" s="12"/>
    </row>
    <row r="606" spans="1:13" x14ac:dyDescent="0.35">
      <c r="A606" s="12"/>
      <c r="B606" s="83">
        <v>4212</v>
      </c>
      <c r="C606" s="12" t="s">
        <v>116</v>
      </c>
      <c r="D606" s="12"/>
      <c r="E606" s="81">
        <v>800000</v>
      </c>
      <c r="F606" s="107">
        <v>0</v>
      </c>
      <c r="G606" s="81">
        <v>0</v>
      </c>
      <c r="H606" s="145">
        <f t="shared" si="27"/>
        <v>0</v>
      </c>
      <c r="I606" s="12"/>
      <c r="J606" s="20"/>
      <c r="K606" s="12"/>
      <c r="L606" s="12"/>
      <c r="M606" s="12"/>
    </row>
    <row r="607" spans="1:13" x14ac:dyDescent="0.35">
      <c r="A607" s="12" t="s">
        <v>361</v>
      </c>
      <c r="B607" s="83"/>
      <c r="C607" s="12"/>
      <c r="D607" s="12"/>
      <c r="E607" s="163">
        <f t="shared" ref="E607:G609" si="29">E608</f>
        <v>30000</v>
      </c>
      <c r="F607" s="163">
        <f t="shared" si="29"/>
        <v>0</v>
      </c>
      <c r="G607" s="163">
        <f t="shared" si="29"/>
        <v>0</v>
      </c>
      <c r="H607" s="145">
        <f t="shared" si="27"/>
        <v>0</v>
      </c>
      <c r="I607" s="12"/>
      <c r="J607" s="20"/>
      <c r="K607" s="12"/>
      <c r="L607" s="12"/>
      <c r="M607" s="12"/>
    </row>
    <row r="608" spans="1:13" x14ac:dyDescent="0.35">
      <c r="A608" s="12"/>
      <c r="B608" s="13">
        <v>42</v>
      </c>
      <c r="C608" s="12" t="s">
        <v>294</v>
      </c>
      <c r="D608" s="12"/>
      <c r="E608" s="162">
        <f t="shared" si="29"/>
        <v>30000</v>
      </c>
      <c r="F608" s="162">
        <f t="shared" si="29"/>
        <v>0</v>
      </c>
      <c r="G608" s="162">
        <f t="shared" si="29"/>
        <v>0</v>
      </c>
      <c r="H608" s="145">
        <f t="shared" si="27"/>
        <v>0</v>
      </c>
      <c r="I608" s="12"/>
      <c r="J608" s="20"/>
      <c r="K608" s="12"/>
      <c r="L608" s="12"/>
      <c r="M608" s="12"/>
    </row>
    <row r="609" spans="1:13" x14ac:dyDescent="0.35">
      <c r="A609" s="12"/>
      <c r="B609" s="14">
        <v>421</v>
      </c>
      <c r="C609" s="12" t="s">
        <v>317</v>
      </c>
      <c r="D609" s="12"/>
      <c r="E609" s="166">
        <f t="shared" si="29"/>
        <v>30000</v>
      </c>
      <c r="F609" s="166">
        <f t="shared" si="29"/>
        <v>0</v>
      </c>
      <c r="G609" s="166">
        <f t="shared" si="29"/>
        <v>0</v>
      </c>
      <c r="H609" s="145">
        <f t="shared" si="27"/>
        <v>0</v>
      </c>
      <c r="I609" s="12"/>
      <c r="J609" s="20"/>
      <c r="K609" s="12"/>
      <c r="L609" s="12"/>
      <c r="M609" s="12"/>
    </row>
    <row r="610" spans="1:13" x14ac:dyDescent="0.35">
      <c r="A610" s="12"/>
      <c r="B610" s="83">
        <v>4212</v>
      </c>
      <c r="C610" s="12" t="s">
        <v>362</v>
      </c>
      <c r="D610" s="12"/>
      <c r="E610" s="107">
        <v>30000</v>
      </c>
      <c r="F610" s="81">
        <v>0</v>
      </c>
      <c r="G610" s="107"/>
      <c r="H610" s="145">
        <f t="shared" si="27"/>
        <v>0</v>
      </c>
      <c r="I610" s="12"/>
      <c r="J610" s="20"/>
      <c r="K610" s="12"/>
      <c r="L610" s="12"/>
      <c r="M610" s="12"/>
    </row>
    <row r="611" spans="1:13" x14ac:dyDescent="0.35">
      <c r="A611" s="12" t="s">
        <v>363</v>
      </c>
      <c r="B611" s="83"/>
      <c r="C611" s="12"/>
      <c r="D611" s="12"/>
      <c r="E611" s="163">
        <f t="shared" ref="E611:G613" si="30">E612</f>
        <v>30000</v>
      </c>
      <c r="F611" s="163">
        <f t="shared" si="30"/>
        <v>0</v>
      </c>
      <c r="G611" s="163">
        <f t="shared" si="30"/>
        <v>0</v>
      </c>
      <c r="H611" s="145">
        <f t="shared" si="27"/>
        <v>0</v>
      </c>
      <c r="I611" s="12"/>
      <c r="J611" s="20"/>
      <c r="K611" s="12"/>
      <c r="L611" s="12"/>
      <c r="M611" s="12"/>
    </row>
    <row r="612" spans="1:13" x14ac:dyDescent="0.35">
      <c r="A612" s="12"/>
      <c r="B612" s="13">
        <v>42</v>
      </c>
      <c r="C612" s="12" t="s">
        <v>294</v>
      </c>
      <c r="D612" s="12"/>
      <c r="E612" s="162">
        <f t="shared" si="30"/>
        <v>30000</v>
      </c>
      <c r="F612" s="162">
        <f t="shared" si="30"/>
        <v>0</v>
      </c>
      <c r="G612" s="162">
        <f t="shared" si="30"/>
        <v>0</v>
      </c>
      <c r="H612" s="145">
        <f t="shared" si="27"/>
        <v>0</v>
      </c>
      <c r="I612" s="12"/>
      <c r="J612" s="20"/>
      <c r="K612" s="12"/>
      <c r="L612" s="12"/>
      <c r="M612" s="12"/>
    </row>
    <row r="613" spans="1:13" x14ac:dyDescent="0.35">
      <c r="A613" s="12"/>
      <c r="B613" s="14">
        <v>421</v>
      </c>
      <c r="C613" s="12" t="s">
        <v>317</v>
      </c>
      <c r="D613" s="12"/>
      <c r="E613" s="166">
        <f t="shared" si="30"/>
        <v>30000</v>
      </c>
      <c r="F613" s="166">
        <f t="shared" si="30"/>
        <v>0</v>
      </c>
      <c r="G613" s="166">
        <f t="shared" si="30"/>
        <v>0</v>
      </c>
      <c r="H613" s="145">
        <f t="shared" si="27"/>
        <v>0</v>
      </c>
      <c r="I613" s="12"/>
      <c r="J613" s="20"/>
      <c r="K613" s="12"/>
      <c r="L613" s="12"/>
      <c r="M613" s="12"/>
    </row>
    <row r="614" spans="1:13" x14ac:dyDescent="0.35">
      <c r="A614" s="12"/>
      <c r="B614" s="83">
        <v>4212</v>
      </c>
      <c r="C614" s="12" t="s">
        <v>364</v>
      </c>
      <c r="D614" s="12"/>
      <c r="E614" s="167">
        <v>30000</v>
      </c>
      <c r="F614" s="81">
        <v>0</v>
      </c>
      <c r="G614" s="167">
        <v>0</v>
      </c>
      <c r="H614" s="145">
        <f t="shared" si="27"/>
        <v>0</v>
      </c>
      <c r="I614" s="12"/>
      <c r="J614" s="20"/>
      <c r="K614" s="12"/>
      <c r="L614" s="12"/>
      <c r="M614" s="12"/>
    </row>
    <row r="615" spans="1:13" x14ac:dyDescent="0.35">
      <c r="A615" s="12" t="s">
        <v>365</v>
      </c>
      <c r="B615" s="83"/>
      <c r="C615" s="12"/>
      <c r="D615" s="12"/>
      <c r="E615" s="163">
        <f t="shared" ref="E615:G617" si="31">E616</f>
        <v>0</v>
      </c>
      <c r="F615" s="163">
        <f t="shared" si="31"/>
        <v>0</v>
      </c>
      <c r="G615" s="163">
        <f t="shared" si="31"/>
        <v>0</v>
      </c>
      <c r="H615" s="145"/>
      <c r="I615" s="12"/>
      <c r="J615" s="20"/>
      <c r="K615" s="12"/>
      <c r="L615" s="12"/>
      <c r="M615" s="12"/>
    </row>
    <row r="616" spans="1:13" x14ac:dyDescent="0.35">
      <c r="A616" s="12"/>
      <c r="B616" s="13">
        <v>42</v>
      </c>
      <c r="C616" s="12" t="s">
        <v>294</v>
      </c>
      <c r="D616" s="12"/>
      <c r="E616" s="162">
        <f t="shared" si="31"/>
        <v>0</v>
      </c>
      <c r="F616" s="162">
        <f t="shared" si="31"/>
        <v>0</v>
      </c>
      <c r="G616" s="162">
        <f t="shared" si="31"/>
        <v>0</v>
      </c>
      <c r="H616" s="145"/>
      <c r="I616" s="12"/>
      <c r="J616" s="20"/>
      <c r="K616" s="12"/>
      <c r="L616" s="12"/>
      <c r="M616" s="12"/>
    </row>
    <row r="617" spans="1:13" x14ac:dyDescent="0.35">
      <c r="A617" s="12"/>
      <c r="B617" s="14">
        <v>421</v>
      </c>
      <c r="C617" s="12" t="s">
        <v>317</v>
      </c>
      <c r="D617" s="12"/>
      <c r="E617" s="166">
        <f t="shared" si="31"/>
        <v>0</v>
      </c>
      <c r="F617" s="166">
        <f t="shared" si="31"/>
        <v>0</v>
      </c>
      <c r="G617" s="166">
        <f t="shared" si="31"/>
        <v>0</v>
      </c>
      <c r="H617" s="145"/>
      <c r="I617" s="12"/>
      <c r="J617" s="20"/>
      <c r="K617" s="12"/>
      <c r="L617" s="12"/>
      <c r="M617" s="12"/>
    </row>
    <row r="618" spans="1:13" x14ac:dyDescent="0.35">
      <c r="A618" s="12"/>
      <c r="B618" s="83">
        <v>4212</v>
      </c>
      <c r="C618" s="12" t="s">
        <v>366</v>
      </c>
      <c r="D618" s="12"/>
      <c r="E618" s="107"/>
      <c r="F618" s="81">
        <v>0</v>
      </c>
      <c r="G618" s="107"/>
      <c r="H618" s="145"/>
      <c r="I618" s="12"/>
      <c r="J618" s="20"/>
      <c r="K618" s="12"/>
      <c r="L618" s="12"/>
      <c r="M618" s="12"/>
    </row>
    <row r="619" spans="1:13" x14ac:dyDescent="0.35">
      <c r="A619" s="16" t="s">
        <v>367</v>
      </c>
      <c r="B619" s="98"/>
      <c r="C619" s="16"/>
      <c r="D619" s="16"/>
      <c r="E619" s="163">
        <f t="shared" ref="E619:G621" si="32">E620</f>
        <v>0</v>
      </c>
      <c r="F619" s="163">
        <f t="shared" si="32"/>
        <v>90000</v>
      </c>
      <c r="G619" s="163">
        <f t="shared" si="32"/>
        <v>0</v>
      </c>
      <c r="H619" s="145"/>
      <c r="I619" s="12"/>
      <c r="J619" s="20"/>
      <c r="K619" s="12"/>
      <c r="L619" s="12"/>
      <c r="M619" s="12"/>
    </row>
    <row r="620" spans="1:13" x14ac:dyDescent="0.35">
      <c r="A620" s="12"/>
      <c r="B620" s="13">
        <v>42</v>
      </c>
      <c r="C620" s="12" t="s">
        <v>294</v>
      </c>
      <c r="D620" s="12"/>
      <c r="E620" s="162">
        <f t="shared" si="32"/>
        <v>0</v>
      </c>
      <c r="F620" s="162">
        <f t="shared" si="32"/>
        <v>90000</v>
      </c>
      <c r="G620" s="162">
        <f t="shared" si="32"/>
        <v>0</v>
      </c>
      <c r="H620" s="145"/>
      <c r="I620" s="12"/>
      <c r="J620" s="20"/>
      <c r="K620" s="12"/>
      <c r="L620" s="12"/>
      <c r="M620" s="12"/>
    </row>
    <row r="621" spans="1:13" x14ac:dyDescent="0.35">
      <c r="A621" s="12"/>
      <c r="B621" s="14">
        <v>421</v>
      </c>
      <c r="C621" s="12" t="s">
        <v>317</v>
      </c>
      <c r="D621" s="12"/>
      <c r="E621" s="166">
        <f t="shared" si="32"/>
        <v>0</v>
      </c>
      <c r="F621" s="166">
        <f t="shared" si="32"/>
        <v>90000</v>
      </c>
      <c r="G621" s="166">
        <f t="shared" si="32"/>
        <v>0</v>
      </c>
      <c r="H621" s="145"/>
      <c r="I621" s="12"/>
      <c r="J621" s="20"/>
      <c r="K621" s="12"/>
      <c r="L621" s="12"/>
      <c r="M621" s="12"/>
    </row>
    <row r="622" spans="1:13" x14ac:dyDescent="0.35">
      <c r="A622" s="12"/>
      <c r="B622" s="83">
        <v>4212</v>
      </c>
      <c r="C622" s="12" t="s">
        <v>368</v>
      </c>
      <c r="D622" s="12"/>
      <c r="E622" s="107">
        <v>0</v>
      </c>
      <c r="F622" s="81">
        <v>90000</v>
      </c>
      <c r="G622" s="107">
        <v>0</v>
      </c>
      <c r="H622" s="145"/>
      <c r="I622" s="12"/>
      <c r="J622" s="20"/>
      <c r="K622" s="12"/>
      <c r="L622" s="12"/>
      <c r="M622" s="12"/>
    </row>
    <row r="623" spans="1:13" x14ac:dyDescent="0.35">
      <c r="A623" s="12" t="s">
        <v>369</v>
      </c>
      <c r="B623" s="83"/>
      <c r="C623" s="12"/>
      <c r="D623" s="83"/>
      <c r="E623" s="163">
        <f t="shared" ref="E623:G625" si="33">E624</f>
        <v>5000</v>
      </c>
      <c r="F623" s="163">
        <f t="shared" si="33"/>
        <v>610000</v>
      </c>
      <c r="G623" s="163">
        <f t="shared" si="33"/>
        <v>0</v>
      </c>
      <c r="H623" s="145">
        <f t="shared" ref="H623:H638" si="34">F623/E623*100</f>
        <v>12200</v>
      </c>
      <c r="I623" s="12"/>
      <c r="J623" s="20"/>
      <c r="K623" s="12"/>
      <c r="L623" s="12"/>
      <c r="M623" s="12"/>
    </row>
    <row r="624" spans="1:13" x14ac:dyDescent="0.35">
      <c r="A624" s="12"/>
      <c r="B624" s="13">
        <v>42</v>
      </c>
      <c r="C624" s="12" t="s">
        <v>294</v>
      </c>
      <c r="D624" s="83"/>
      <c r="E624" s="162">
        <f t="shared" si="33"/>
        <v>5000</v>
      </c>
      <c r="F624" s="162">
        <f t="shared" si="33"/>
        <v>610000</v>
      </c>
      <c r="G624" s="162">
        <f t="shared" si="33"/>
        <v>0</v>
      </c>
      <c r="H624" s="145">
        <f t="shared" si="34"/>
        <v>12200</v>
      </c>
      <c r="I624" s="12"/>
      <c r="J624" s="20"/>
      <c r="K624" s="12"/>
      <c r="L624" s="12"/>
      <c r="M624" s="12"/>
    </row>
    <row r="625" spans="1:13" x14ac:dyDescent="0.35">
      <c r="A625" s="12"/>
      <c r="B625" s="14">
        <v>423</v>
      </c>
      <c r="C625" s="12" t="s">
        <v>370</v>
      </c>
      <c r="D625" s="83"/>
      <c r="E625" s="166">
        <f t="shared" si="33"/>
        <v>5000</v>
      </c>
      <c r="F625" s="166">
        <f t="shared" si="33"/>
        <v>610000</v>
      </c>
      <c r="G625" s="166">
        <f t="shared" si="33"/>
        <v>0</v>
      </c>
      <c r="H625" s="145">
        <f t="shared" si="34"/>
        <v>12200</v>
      </c>
      <c r="I625" s="12"/>
      <c r="J625" s="20"/>
      <c r="K625" s="12"/>
      <c r="L625" s="12"/>
      <c r="M625" s="12"/>
    </row>
    <row r="626" spans="1:13" x14ac:dyDescent="0.35">
      <c r="A626" s="12"/>
      <c r="B626" s="83">
        <v>4231</v>
      </c>
      <c r="C626" s="12" t="s">
        <v>371</v>
      </c>
      <c r="D626" s="83"/>
      <c r="E626" s="81">
        <v>5000</v>
      </c>
      <c r="F626" s="81">
        <v>610000</v>
      </c>
      <c r="G626" s="81">
        <v>0</v>
      </c>
      <c r="H626" s="145">
        <f t="shared" si="34"/>
        <v>12200</v>
      </c>
      <c r="I626" s="12"/>
      <c r="J626" s="20"/>
      <c r="K626" s="12"/>
      <c r="L626" s="12"/>
      <c r="M626" s="12"/>
    </row>
    <row r="627" spans="1:13" x14ac:dyDescent="0.35">
      <c r="A627" s="12" t="s">
        <v>372</v>
      </c>
      <c r="B627" s="83"/>
      <c r="C627" s="12"/>
      <c r="D627" s="83"/>
      <c r="E627" s="163">
        <f t="shared" ref="E627:G629" si="35">E628</f>
        <v>300000</v>
      </c>
      <c r="F627" s="163">
        <f t="shared" si="35"/>
        <v>0</v>
      </c>
      <c r="G627" s="163">
        <f t="shared" si="35"/>
        <v>0</v>
      </c>
      <c r="H627" s="145">
        <f t="shared" si="34"/>
        <v>0</v>
      </c>
      <c r="I627" s="12"/>
      <c r="J627" s="20"/>
      <c r="K627" s="12"/>
      <c r="L627" s="12"/>
      <c r="M627" s="12"/>
    </row>
    <row r="628" spans="1:13" x14ac:dyDescent="0.35">
      <c r="A628" s="12"/>
      <c r="B628" s="13">
        <v>42</v>
      </c>
      <c r="C628" s="12" t="s">
        <v>294</v>
      </c>
      <c r="D628" s="83"/>
      <c r="E628" s="162">
        <f t="shared" si="35"/>
        <v>300000</v>
      </c>
      <c r="F628" s="162">
        <f t="shared" si="35"/>
        <v>0</v>
      </c>
      <c r="G628" s="162">
        <f t="shared" si="35"/>
        <v>0</v>
      </c>
      <c r="H628" s="145">
        <f t="shared" si="34"/>
        <v>0</v>
      </c>
      <c r="I628" s="12"/>
      <c r="J628" s="20"/>
      <c r="K628" s="12"/>
      <c r="L628" s="12"/>
      <c r="M628" s="12"/>
    </row>
    <row r="629" spans="1:13" x14ac:dyDescent="0.35">
      <c r="A629" s="12"/>
      <c r="B629" s="83">
        <v>426</v>
      </c>
      <c r="C629" s="12" t="s">
        <v>373</v>
      </c>
      <c r="D629" s="83"/>
      <c r="E629" s="166">
        <f t="shared" si="35"/>
        <v>300000</v>
      </c>
      <c r="F629" s="166">
        <f t="shared" si="35"/>
        <v>0</v>
      </c>
      <c r="G629" s="166">
        <f t="shared" si="35"/>
        <v>0</v>
      </c>
      <c r="H629" s="145">
        <f t="shared" si="34"/>
        <v>0</v>
      </c>
      <c r="I629" s="12"/>
      <c r="J629" s="20"/>
      <c r="K629" s="12"/>
      <c r="L629" s="12"/>
      <c r="M629" s="12"/>
    </row>
    <row r="630" spans="1:13" x14ac:dyDescent="0.35">
      <c r="A630" s="83"/>
      <c r="B630" s="83">
        <v>4263</v>
      </c>
      <c r="C630" s="12" t="s">
        <v>374</v>
      </c>
      <c r="D630" s="83"/>
      <c r="E630" s="81">
        <v>300000</v>
      </c>
      <c r="F630" s="81">
        <v>0</v>
      </c>
      <c r="G630" s="81"/>
      <c r="H630" s="145">
        <f t="shared" si="34"/>
        <v>0</v>
      </c>
      <c r="I630" s="12"/>
      <c r="J630" s="20"/>
      <c r="K630" s="12"/>
      <c r="L630" s="12"/>
      <c r="M630" s="12"/>
    </row>
    <row r="631" spans="1:13" x14ac:dyDescent="0.35">
      <c r="A631" s="12" t="s">
        <v>375</v>
      </c>
      <c r="B631" s="83"/>
      <c r="C631" s="12"/>
      <c r="D631" s="83"/>
      <c r="E631" s="163">
        <f t="shared" ref="E631:G633" si="36">E632</f>
        <v>50000</v>
      </c>
      <c r="F631" s="163">
        <f t="shared" si="36"/>
        <v>0</v>
      </c>
      <c r="G631" s="163">
        <f t="shared" si="36"/>
        <v>90000</v>
      </c>
      <c r="H631" s="145">
        <f t="shared" si="34"/>
        <v>0</v>
      </c>
      <c r="I631" s="12"/>
      <c r="J631" s="20"/>
      <c r="K631" s="12"/>
      <c r="L631" s="12"/>
      <c r="M631" s="12"/>
    </row>
    <row r="632" spans="1:13" x14ac:dyDescent="0.35">
      <c r="A632" s="12"/>
      <c r="B632" s="13">
        <v>42</v>
      </c>
      <c r="C632" s="12" t="s">
        <v>294</v>
      </c>
      <c r="D632" s="83"/>
      <c r="E632" s="162">
        <f t="shared" si="36"/>
        <v>50000</v>
      </c>
      <c r="F632" s="162">
        <f t="shared" si="36"/>
        <v>0</v>
      </c>
      <c r="G632" s="162">
        <f t="shared" si="36"/>
        <v>90000</v>
      </c>
      <c r="H632" s="145">
        <f t="shared" si="34"/>
        <v>0</v>
      </c>
      <c r="I632" s="12"/>
      <c r="J632" s="20"/>
      <c r="K632" s="12"/>
      <c r="L632" s="12"/>
      <c r="M632" s="12"/>
    </row>
    <row r="633" spans="1:13" x14ac:dyDescent="0.35">
      <c r="A633" s="12"/>
      <c r="B633" s="83">
        <v>421</v>
      </c>
      <c r="C633" s="12" t="s">
        <v>317</v>
      </c>
      <c r="D633" s="83"/>
      <c r="E633" s="166">
        <f t="shared" si="36"/>
        <v>50000</v>
      </c>
      <c r="F633" s="166">
        <f t="shared" si="36"/>
        <v>0</v>
      </c>
      <c r="G633" s="166">
        <f t="shared" si="36"/>
        <v>90000</v>
      </c>
      <c r="H633" s="145">
        <f t="shared" si="34"/>
        <v>0</v>
      </c>
      <c r="I633" s="12"/>
      <c r="J633" s="20"/>
      <c r="K633" s="12"/>
      <c r="L633" s="12"/>
      <c r="M633" s="12"/>
    </row>
    <row r="634" spans="1:13" x14ac:dyDescent="0.35">
      <c r="A634" s="83"/>
      <c r="B634" s="83">
        <v>4212</v>
      </c>
      <c r="C634" s="12" t="s">
        <v>116</v>
      </c>
      <c r="D634" s="83"/>
      <c r="E634" s="81">
        <v>50000</v>
      </c>
      <c r="F634" s="107">
        <v>0</v>
      </c>
      <c r="G634" s="81">
        <v>90000</v>
      </c>
      <c r="H634" s="145">
        <f t="shared" si="34"/>
        <v>0</v>
      </c>
      <c r="I634" s="12"/>
      <c r="J634" s="20"/>
      <c r="K634" s="12"/>
      <c r="L634" s="12"/>
      <c r="M634" s="12"/>
    </row>
    <row r="635" spans="1:13" x14ac:dyDescent="0.35">
      <c r="A635" s="12" t="s">
        <v>376</v>
      </c>
      <c r="B635" s="83"/>
      <c r="C635" s="12"/>
      <c r="D635" s="83"/>
      <c r="E635" s="163">
        <f t="shared" ref="E635:G637" si="37">E636</f>
        <v>400000</v>
      </c>
      <c r="F635" s="163">
        <f t="shared" si="37"/>
        <v>0</v>
      </c>
      <c r="G635" s="163">
        <f t="shared" si="37"/>
        <v>617281</v>
      </c>
      <c r="H635" s="145">
        <f t="shared" si="34"/>
        <v>0</v>
      </c>
      <c r="I635" s="12"/>
      <c r="J635" s="20"/>
      <c r="K635" s="12"/>
      <c r="L635" s="12"/>
      <c r="M635" s="12"/>
    </row>
    <row r="636" spans="1:13" x14ac:dyDescent="0.35">
      <c r="A636" s="12"/>
      <c r="B636" s="13">
        <v>42</v>
      </c>
      <c r="C636" s="12" t="s">
        <v>294</v>
      </c>
      <c r="D636" s="83"/>
      <c r="E636" s="162">
        <f t="shared" si="37"/>
        <v>400000</v>
      </c>
      <c r="F636" s="162">
        <f t="shared" si="37"/>
        <v>0</v>
      </c>
      <c r="G636" s="162">
        <f t="shared" si="37"/>
        <v>617281</v>
      </c>
      <c r="H636" s="145">
        <f t="shared" si="34"/>
        <v>0</v>
      </c>
      <c r="I636" s="12"/>
      <c r="J636" s="20"/>
      <c r="K636" s="12"/>
      <c r="L636" s="12"/>
      <c r="M636" s="12"/>
    </row>
    <row r="637" spans="1:13" x14ac:dyDescent="0.35">
      <c r="A637" s="12"/>
      <c r="B637" s="14">
        <v>421</v>
      </c>
      <c r="C637" s="12" t="s">
        <v>317</v>
      </c>
      <c r="D637" s="12"/>
      <c r="E637" s="166">
        <f t="shared" si="37"/>
        <v>400000</v>
      </c>
      <c r="F637" s="166">
        <f t="shared" si="37"/>
        <v>0</v>
      </c>
      <c r="G637" s="166">
        <f t="shared" si="37"/>
        <v>617281</v>
      </c>
      <c r="H637" s="145">
        <f t="shared" si="34"/>
        <v>0</v>
      </c>
      <c r="I637" s="12"/>
      <c r="J637" s="20"/>
      <c r="K637" s="12"/>
      <c r="L637" s="12"/>
      <c r="M637" s="12"/>
    </row>
    <row r="638" spans="1:13" x14ac:dyDescent="0.35">
      <c r="A638" s="12"/>
      <c r="B638" s="83">
        <v>4213</v>
      </c>
      <c r="C638" s="12" t="s">
        <v>377</v>
      </c>
      <c r="D638" s="12"/>
      <c r="E638" s="81">
        <v>400000</v>
      </c>
      <c r="F638" s="107">
        <v>0</v>
      </c>
      <c r="G638" s="81">
        <v>617281</v>
      </c>
      <c r="H638" s="145">
        <f t="shared" si="34"/>
        <v>0</v>
      </c>
      <c r="I638" s="12"/>
      <c r="J638" s="20"/>
      <c r="K638" s="12"/>
      <c r="L638" s="12"/>
      <c r="M638" s="12"/>
    </row>
    <row r="639" spans="1:13" x14ac:dyDescent="0.35">
      <c r="A639" s="12" t="s">
        <v>378</v>
      </c>
      <c r="B639" s="83"/>
      <c r="C639" s="12"/>
      <c r="D639" s="83"/>
      <c r="E639" s="163">
        <f t="shared" ref="E639:G641" si="38">E640</f>
        <v>0</v>
      </c>
      <c r="F639" s="163">
        <f t="shared" si="38"/>
        <v>0</v>
      </c>
      <c r="G639" s="163">
        <f t="shared" si="38"/>
        <v>0</v>
      </c>
      <c r="H639" s="145"/>
      <c r="I639" s="12"/>
      <c r="J639" s="20"/>
      <c r="K639" s="12"/>
      <c r="L639" s="12"/>
      <c r="M639" s="12"/>
    </row>
    <row r="640" spans="1:13" x14ac:dyDescent="0.35">
      <c r="A640" s="12"/>
      <c r="B640" s="13">
        <v>42</v>
      </c>
      <c r="C640" s="12" t="s">
        <v>294</v>
      </c>
      <c r="D640" s="83"/>
      <c r="E640" s="162">
        <f t="shared" si="38"/>
        <v>0</v>
      </c>
      <c r="F640" s="162">
        <f t="shared" si="38"/>
        <v>0</v>
      </c>
      <c r="G640" s="162">
        <f t="shared" si="38"/>
        <v>0</v>
      </c>
      <c r="H640" s="145"/>
      <c r="I640" s="12"/>
      <c r="J640" s="20"/>
      <c r="K640" s="12"/>
      <c r="L640" s="12"/>
      <c r="M640" s="12"/>
    </row>
    <row r="641" spans="1:13" x14ac:dyDescent="0.35">
      <c r="A641" s="12"/>
      <c r="B641" s="14">
        <v>421</v>
      </c>
      <c r="C641" s="12" t="s">
        <v>317</v>
      </c>
      <c r="D641" s="12"/>
      <c r="E641" s="166">
        <f t="shared" si="38"/>
        <v>0</v>
      </c>
      <c r="F641" s="166">
        <f t="shared" si="38"/>
        <v>0</v>
      </c>
      <c r="G641" s="166">
        <f t="shared" si="38"/>
        <v>0</v>
      </c>
      <c r="H641" s="145"/>
      <c r="I641" s="12"/>
      <c r="J641" s="20"/>
      <c r="K641" s="12"/>
      <c r="L641" s="12"/>
      <c r="M641" s="12"/>
    </row>
    <row r="642" spans="1:13" x14ac:dyDescent="0.35">
      <c r="A642" s="12"/>
      <c r="B642" s="83">
        <v>4213</v>
      </c>
      <c r="C642" s="12" t="s">
        <v>379</v>
      </c>
      <c r="D642" s="12"/>
      <c r="E642" s="81"/>
      <c r="F642" s="81">
        <v>0</v>
      </c>
      <c r="G642" s="81"/>
      <c r="H642" s="145"/>
      <c r="I642" s="101"/>
      <c r="J642" s="20"/>
      <c r="K642" s="12"/>
      <c r="L642" s="12"/>
      <c r="M642" s="12"/>
    </row>
    <row r="643" spans="1:13" x14ac:dyDescent="0.35">
      <c r="A643" s="12" t="s">
        <v>380</v>
      </c>
      <c r="B643" s="83"/>
      <c r="C643" s="12"/>
      <c r="D643" s="83"/>
      <c r="E643" s="163">
        <f t="shared" ref="E643:G645" si="39">E644</f>
        <v>100000</v>
      </c>
      <c r="F643" s="163">
        <f t="shared" si="39"/>
        <v>0</v>
      </c>
      <c r="G643" s="163">
        <f t="shared" si="39"/>
        <v>34124</v>
      </c>
      <c r="H643" s="145">
        <f t="shared" ref="H643:H686" si="40">F643/E643*100</f>
        <v>0</v>
      </c>
      <c r="I643" s="12"/>
      <c r="J643" s="20"/>
      <c r="K643" s="12"/>
      <c r="L643" s="12"/>
      <c r="M643" s="12"/>
    </row>
    <row r="644" spans="1:13" x14ac:dyDescent="0.35">
      <c r="A644" s="12"/>
      <c r="B644" s="13">
        <v>42</v>
      </c>
      <c r="C644" s="12" t="s">
        <v>294</v>
      </c>
      <c r="D644" s="83"/>
      <c r="E644" s="162">
        <f t="shared" si="39"/>
        <v>100000</v>
      </c>
      <c r="F644" s="162">
        <f t="shared" si="39"/>
        <v>0</v>
      </c>
      <c r="G644" s="162">
        <f t="shared" si="39"/>
        <v>34124</v>
      </c>
      <c r="H644" s="145">
        <f t="shared" si="40"/>
        <v>0</v>
      </c>
      <c r="I644" s="12"/>
      <c r="J644" s="20"/>
      <c r="K644" s="12"/>
      <c r="L644" s="12"/>
      <c r="M644" s="12"/>
    </row>
    <row r="645" spans="1:13" x14ac:dyDescent="0.35">
      <c r="A645" s="12"/>
      <c r="B645" s="14">
        <v>421</v>
      </c>
      <c r="C645" s="12" t="s">
        <v>381</v>
      </c>
      <c r="D645" s="83"/>
      <c r="E645" s="166">
        <f t="shared" si="39"/>
        <v>100000</v>
      </c>
      <c r="F645" s="166">
        <f t="shared" si="39"/>
        <v>0</v>
      </c>
      <c r="G645" s="166">
        <f t="shared" si="39"/>
        <v>34124</v>
      </c>
      <c r="H645" s="145">
        <f t="shared" si="40"/>
        <v>0</v>
      </c>
      <c r="I645" s="12"/>
      <c r="J645" s="20"/>
      <c r="K645" s="12"/>
      <c r="L645" s="12"/>
      <c r="M645" s="12"/>
    </row>
    <row r="646" spans="1:13" x14ac:dyDescent="0.35">
      <c r="A646" s="83"/>
      <c r="B646" s="83">
        <v>4212</v>
      </c>
      <c r="C646" s="12" t="s">
        <v>381</v>
      </c>
      <c r="D646" s="83"/>
      <c r="E646" s="81">
        <v>100000</v>
      </c>
      <c r="F646" s="81">
        <v>0</v>
      </c>
      <c r="G646" s="81">
        <v>34124</v>
      </c>
      <c r="H646" s="145">
        <f t="shared" si="40"/>
        <v>0</v>
      </c>
      <c r="I646" s="12"/>
      <c r="J646" s="20"/>
      <c r="K646" s="12"/>
      <c r="L646" s="12"/>
      <c r="M646" s="12"/>
    </row>
    <row r="647" spans="1:13" x14ac:dyDescent="0.35">
      <c r="A647" s="13" t="s">
        <v>382</v>
      </c>
      <c r="B647" s="13"/>
      <c r="C647" s="12"/>
      <c r="D647" s="13"/>
      <c r="E647" s="163">
        <f t="shared" ref="E647:G649" si="41">E648</f>
        <v>20000</v>
      </c>
      <c r="F647" s="163">
        <f t="shared" si="41"/>
        <v>0</v>
      </c>
      <c r="G647" s="163">
        <f t="shared" si="41"/>
        <v>0</v>
      </c>
      <c r="H647" s="145">
        <f t="shared" si="40"/>
        <v>0</v>
      </c>
      <c r="I647" s="12"/>
      <c r="J647" s="20"/>
      <c r="K647" s="12"/>
      <c r="L647" s="12"/>
      <c r="M647" s="12"/>
    </row>
    <row r="648" spans="1:13" x14ac:dyDescent="0.35">
      <c r="A648" s="13"/>
      <c r="B648" s="13">
        <v>42</v>
      </c>
      <c r="C648" s="12"/>
      <c r="D648" s="13"/>
      <c r="E648" s="162">
        <f t="shared" si="41"/>
        <v>20000</v>
      </c>
      <c r="F648" s="162">
        <f t="shared" si="41"/>
        <v>0</v>
      </c>
      <c r="G648" s="162">
        <f t="shared" si="41"/>
        <v>0</v>
      </c>
      <c r="H648" s="145">
        <f t="shared" si="40"/>
        <v>0</v>
      </c>
      <c r="I648" s="12"/>
      <c r="J648" s="20"/>
      <c r="K648" s="12"/>
      <c r="L648" s="12"/>
      <c r="M648" s="12"/>
    </row>
    <row r="649" spans="1:13" x14ac:dyDescent="0.35">
      <c r="A649" s="83"/>
      <c r="B649" s="83">
        <v>421</v>
      </c>
      <c r="C649" s="12" t="s">
        <v>347</v>
      </c>
      <c r="D649" s="83"/>
      <c r="E649" s="166">
        <f t="shared" si="41"/>
        <v>20000</v>
      </c>
      <c r="F649" s="166">
        <f t="shared" si="41"/>
        <v>0</v>
      </c>
      <c r="G649" s="166">
        <f t="shared" si="41"/>
        <v>0</v>
      </c>
      <c r="H649" s="145">
        <f t="shared" si="40"/>
        <v>0</v>
      </c>
      <c r="I649" s="12"/>
      <c r="J649" s="20"/>
      <c r="K649" s="12"/>
      <c r="L649" s="12"/>
      <c r="M649" s="12"/>
    </row>
    <row r="650" spans="1:13" x14ac:dyDescent="0.35">
      <c r="A650" s="83"/>
      <c r="B650" s="83">
        <v>4212</v>
      </c>
      <c r="C650" s="12" t="s">
        <v>383</v>
      </c>
      <c r="D650" s="83"/>
      <c r="E650" s="107">
        <v>20000</v>
      </c>
      <c r="F650" s="81">
        <v>0</v>
      </c>
      <c r="G650" s="107"/>
      <c r="H650" s="145">
        <f t="shared" si="40"/>
        <v>0</v>
      </c>
      <c r="I650" s="12"/>
      <c r="J650" s="20"/>
      <c r="K650" s="12"/>
      <c r="L650" s="12"/>
      <c r="M650" s="12"/>
    </row>
    <row r="651" spans="1:13" x14ac:dyDescent="0.35">
      <c r="A651" s="13" t="s">
        <v>384</v>
      </c>
      <c r="B651" s="13"/>
      <c r="C651" s="12"/>
      <c r="D651" s="83"/>
      <c r="E651" s="163">
        <f t="shared" ref="E651:G653" si="42">E652</f>
        <v>5000</v>
      </c>
      <c r="F651" s="163">
        <f t="shared" si="42"/>
        <v>0</v>
      </c>
      <c r="G651" s="163">
        <f t="shared" si="42"/>
        <v>0</v>
      </c>
      <c r="H651" s="145">
        <f t="shared" si="40"/>
        <v>0</v>
      </c>
      <c r="I651" s="12"/>
      <c r="J651" s="15"/>
      <c r="K651" s="12"/>
      <c r="L651" s="12"/>
      <c r="M651" s="12"/>
    </row>
    <row r="652" spans="1:13" x14ac:dyDescent="0.35">
      <c r="A652" s="13"/>
      <c r="B652" s="13">
        <v>42</v>
      </c>
      <c r="C652" s="12"/>
      <c r="D652" s="83"/>
      <c r="E652" s="162">
        <f t="shared" si="42"/>
        <v>5000</v>
      </c>
      <c r="F652" s="162">
        <f t="shared" si="42"/>
        <v>0</v>
      </c>
      <c r="G652" s="162">
        <f t="shared" si="42"/>
        <v>0</v>
      </c>
      <c r="H652" s="145">
        <f t="shared" si="40"/>
        <v>0</v>
      </c>
      <c r="I652" s="12"/>
      <c r="J652" s="15"/>
      <c r="K652" s="12"/>
      <c r="L652" s="12"/>
      <c r="M652" s="12"/>
    </row>
    <row r="653" spans="1:13" x14ac:dyDescent="0.35">
      <c r="A653" s="83"/>
      <c r="B653" s="14">
        <v>421</v>
      </c>
      <c r="C653" s="12" t="s">
        <v>347</v>
      </c>
      <c r="D653" s="83"/>
      <c r="E653" s="166">
        <f t="shared" si="42"/>
        <v>5000</v>
      </c>
      <c r="F653" s="166">
        <f t="shared" si="42"/>
        <v>0</v>
      </c>
      <c r="G653" s="166">
        <f t="shared" si="42"/>
        <v>0</v>
      </c>
      <c r="H653" s="145">
        <f t="shared" si="40"/>
        <v>0</v>
      </c>
      <c r="I653" s="12"/>
      <c r="J653" s="15"/>
      <c r="K653" s="12"/>
      <c r="L653" s="12"/>
      <c r="M653" s="12"/>
    </row>
    <row r="654" spans="1:13" x14ac:dyDescent="0.35">
      <c r="A654" s="83"/>
      <c r="B654" s="83">
        <v>4212</v>
      </c>
      <c r="C654" s="12" t="s">
        <v>385</v>
      </c>
      <c r="D654" s="83"/>
      <c r="E654" s="107">
        <v>5000</v>
      </c>
      <c r="F654" s="81">
        <v>0</v>
      </c>
      <c r="G654" s="107"/>
      <c r="H654" s="145">
        <f t="shared" si="40"/>
        <v>0</v>
      </c>
      <c r="I654" s="12"/>
      <c r="J654" s="15"/>
      <c r="K654" s="12"/>
      <c r="L654" s="12"/>
      <c r="M654" s="12"/>
    </row>
    <row r="655" spans="1:13" x14ac:dyDescent="0.35">
      <c r="A655" s="12" t="s">
        <v>386</v>
      </c>
      <c r="B655" s="12"/>
      <c r="C655" s="12"/>
      <c r="D655" s="12"/>
      <c r="E655" s="163">
        <f>E656</f>
        <v>607590</v>
      </c>
      <c r="F655" s="163">
        <f>F656</f>
        <v>560000</v>
      </c>
      <c r="G655" s="163">
        <f>G656</f>
        <v>0</v>
      </c>
      <c r="H655" s="145">
        <f t="shared" si="40"/>
        <v>92.167415526917821</v>
      </c>
      <c r="I655" s="12"/>
      <c r="J655" s="15"/>
      <c r="K655" s="12"/>
      <c r="L655" s="12"/>
      <c r="M655" s="12"/>
    </row>
    <row r="656" spans="1:13" x14ac:dyDescent="0.35">
      <c r="A656" s="12"/>
      <c r="B656" s="13">
        <v>42</v>
      </c>
      <c r="C656" s="12" t="s">
        <v>294</v>
      </c>
      <c r="D656" s="12"/>
      <c r="E656" s="162">
        <f>E657</f>
        <v>607590</v>
      </c>
      <c r="F656" s="162">
        <v>560000</v>
      </c>
      <c r="G656" s="162">
        <f>G657</f>
        <v>0</v>
      </c>
      <c r="H656" s="145">
        <f t="shared" si="40"/>
        <v>92.167415526917821</v>
      </c>
      <c r="I656" s="12"/>
      <c r="J656" s="15"/>
      <c r="K656" s="12"/>
      <c r="L656" s="12"/>
      <c r="M656" s="12"/>
    </row>
    <row r="657" spans="1:13" x14ac:dyDescent="0.35">
      <c r="A657" s="12"/>
      <c r="B657" s="14">
        <v>421</v>
      </c>
      <c r="C657" s="12" t="s">
        <v>317</v>
      </c>
      <c r="D657" s="12"/>
      <c r="E657" s="166">
        <f>E658</f>
        <v>607590</v>
      </c>
      <c r="F657" s="166">
        <f>F658</f>
        <v>470000</v>
      </c>
      <c r="G657" s="166">
        <f>G658</f>
        <v>0</v>
      </c>
      <c r="H657" s="145">
        <f t="shared" si="40"/>
        <v>77.354795174377458</v>
      </c>
      <c r="I657" s="12"/>
      <c r="J657" s="15"/>
      <c r="K657" s="12"/>
      <c r="L657" s="12"/>
      <c r="M657" s="12"/>
    </row>
    <row r="658" spans="1:13" x14ac:dyDescent="0.35">
      <c r="A658" s="12"/>
      <c r="B658" s="83">
        <v>4214</v>
      </c>
      <c r="C658" s="12" t="s">
        <v>347</v>
      </c>
      <c r="D658" s="12"/>
      <c r="E658" s="81">
        <v>607590</v>
      </c>
      <c r="F658" s="81">
        <v>470000</v>
      </c>
      <c r="G658" s="81"/>
      <c r="H658" s="145">
        <f t="shared" si="40"/>
        <v>77.354795174377458</v>
      </c>
      <c r="I658" s="12"/>
      <c r="J658" s="15"/>
      <c r="K658" s="12"/>
      <c r="L658" s="12"/>
      <c r="M658" s="12"/>
    </row>
    <row r="659" spans="1:13" x14ac:dyDescent="0.35">
      <c r="A659" s="128" t="s">
        <v>387</v>
      </c>
      <c r="B659" s="98"/>
      <c r="C659" s="16"/>
      <c r="D659" s="98"/>
      <c r="E659" s="163">
        <f t="shared" ref="E659:G661" si="43">E660</f>
        <v>200000</v>
      </c>
      <c r="F659" s="163">
        <f t="shared" si="43"/>
        <v>100000</v>
      </c>
      <c r="G659" s="163">
        <f t="shared" si="43"/>
        <v>0</v>
      </c>
      <c r="H659" s="145">
        <f t="shared" si="40"/>
        <v>50</v>
      </c>
      <c r="I659" s="12"/>
      <c r="J659" s="15"/>
      <c r="K659" s="12"/>
      <c r="L659" s="12"/>
      <c r="M659" s="12"/>
    </row>
    <row r="660" spans="1:13" x14ac:dyDescent="0.35">
      <c r="A660" s="16"/>
      <c r="B660" s="128">
        <v>42</v>
      </c>
      <c r="C660" s="16" t="s">
        <v>294</v>
      </c>
      <c r="D660" s="98"/>
      <c r="E660" s="162">
        <f t="shared" si="43"/>
        <v>200000</v>
      </c>
      <c r="F660" s="162">
        <f t="shared" si="43"/>
        <v>100000</v>
      </c>
      <c r="G660" s="162">
        <f t="shared" si="43"/>
        <v>0</v>
      </c>
      <c r="H660" s="145">
        <f t="shared" si="40"/>
        <v>50</v>
      </c>
      <c r="I660" s="12"/>
      <c r="J660" s="15"/>
      <c r="K660" s="12"/>
      <c r="L660" s="12"/>
      <c r="M660" s="12"/>
    </row>
    <row r="661" spans="1:13" x14ac:dyDescent="0.35">
      <c r="A661" s="16"/>
      <c r="B661" s="17">
        <v>421</v>
      </c>
      <c r="C661" s="16" t="s">
        <v>317</v>
      </c>
      <c r="D661" s="98"/>
      <c r="E661" s="166">
        <f t="shared" si="43"/>
        <v>200000</v>
      </c>
      <c r="F661" s="166">
        <f t="shared" si="43"/>
        <v>100000</v>
      </c>
      <c r="G661" s="166">
        <f t="shared" si="43"/>
        <v>0</v>
      </c>
      <c r="H661" s="145">
        <f t="shared" si="40"/>
        <v>50</v>
      </c>
      <c r="I661" s="12"/>
      <c r="J661" s="15"/>
      <c r="K661" s="12"/>
      <c r="L661" s="12"/>
      <c r="M661" s="12"/>
    </row>
    <row r="662" spans="1:13" x14ac:dyDescent="0.35">
      <c r="A662" s="12"/>
      <c r="B662" s="12">
        <v>4212</v>
      </c>
      <c r="C662" s="16" t="s">
        <v>352</v>
      </c>
      <c r="D662" s="98"/>
      <c r="E662" s="81">
        <v>200000</v>
      </c>
      <c r="F662" s="81">
        <v>100000</v>
      </c>
      <c r="G662" s="81">
        <v>0</v>
      </c>
      <c r="H662" s="145">
        <f t="shared" si="40"/>
        <v>50</v>
      </c>
      <c r="I662" s="12"/>
      <c r="J662" s="15"/>
      <c r="K662" s="12"/>
      <c r="L662" s="12"/>
      <c r="M662" s="12"/>
    </row>
    <row r="663" spans="1:13" x14ac:dyDescent="0.35">
      <c r="A663" s="16" t="s">
        <v>388</v>
      </c>
      <c r="B663" s="98"/>
      <c r="C663" s="16"/>
      <c r="D663" s="98"/>
      <c r="E663" s="163">
        <f t="shared" ref="E663:G665" si="44">E664</f>
        <v>5000</v>
      </c>
      <c r="F663" s="163">
        <f t="shared" si="44"/>
        <v>250000</v>
      </c>
      <c r="G663" s="163">
        <f t="shared" si="44"/>
        <v>0</v>
      </c>
      <c r="H663" s="145">
        <f t="shared" si="40"/>
        <v>5000</v>
      </c>
      <c r="I663" s="12"/>
      <c r="J663" s="15"/>
      <c r="K663" s="12"/>
      <c r="L663" s="12"/>
      <c r="M663" s="12"/>
    </row>
    <row r="664" spans="1:13" x14ac:dyDescent="0.35">
      <c r="A664" s="16"/>
      <c r="B664" s="128">
        <v>42</v>
      </c>
      <c r="C664" s="16" t="s">
        <v>294</v>
      </c>
      <c r="D664" s="98"/>
      <c r="E664" s="162">
        <f t="shared" si="44"/>
        <v>5000</v>
      </c>
      <c r="F664" s="162">
        <f t="shared" si="44"/>
        <v>250000</v>
      </c>
      <c r="G664" s="162">
        <f t="shared" si="44"/>
        <v>0</v>
      </c>
      <c r="H664" s="145">
        <f t="shared" si="40"/>
        <v>5000</v>
      </c>
      <c r="I664" s="12"/>
      <c r="J664" s="20"/>
      <c r="K664" s="12"/>
      <c r="L664" s="12"/>
      <c r="M664" s="12"/>
    </row>
    <row r="665" spans="1:13" x14ac:dyDescent="0.35">
      <c r="A665" s="16"/>
      <c r="B665" s="17">
        <v>421</v>
      </c>
      <c r="C665" s="16" t="s">
        <v>389</v>
      </c>
      <c r="D665" s="98"/>
      <c r="E665" s="166">
        <f t="shared" si="44"/>
        <v>5000</v>
      </c>
      <c r="F665" s="166">
        <f t="shared" si="44"/>
        <v>250000</v>
      </c>
      <c r="G665" s="166">
        <f t="shared" si="44"/>
        <v>0</v>
      </c>
      <c r="H665" s="145">
        <f t="shared" si="40"/>
        <v>5000</v>
      </c>
      <c r="I665" s="12"/>
      <c r="J665" s="20"/>
      <c r="K665" s="12"/>
      <c r="L665" s="12"/>
      <c r="M665" s="12"/>
    </row>
    <row r="666" spans="1:13" x14ac:dyDescent="0.35">
      <c r="A666" s="12"/>
      <c r="B666" s="12">
        <v>4214</v>
      </c>
      <c r="C666" s="16" t="s">
        <v>390</v>
      </c>
      <c r="D666" s="98"/>
      <c r="E666" s="81">
        <v>5000</v>
      </c>
      <c r="F666" s="81">
        <v>250000</v>
      </c>
      <c r="G666" s="81"/>
      <c r="H666" s="145">
        <f t="shared" si="40"/>
        <v>5000</v>
      </c>
      <c r="I666" s="12"/>
      <c r="J666" s="20"/>
      <c r="K666" s="12"/>
      <c r="L666" s="12"/>
      <c r="M666" s="12"/>
    </row>
    <row r="667" spans="1:13" x14ac:dyDescent="0.35">
      <c r="A667" s="16" t="s">
        <v>391</v>
      </c>
      <c r="B667" s="98"/>
      <c r="C667" s="16"/>
      <c r="D667" s="98"/>
      <c r="E667" s="163">
        <f t="shared" ref="E667:G669" si="45">E668</f>
        <v>50000</v>
      </c>
      <c r="F667" s="82">
        <f t="shared" si="45"/>
        <v>350000</v>
      </c>
      <c r="G667" s="163">
        <f t="shared" si="45"/>
        <v>0</v>
      </c>
      <c r="H667" s="145">
        <f t="shared" si="40"/>
        <v>700</v>
      </c>
      <c r="I667" s="12"/>
      <c r="J667" s="15"/>
      <c r="K667" s="12"/>
      <c r="L667" s="12"/>
      <c r="M667" s="12"/>
    </row>
    <row r="668" spans="1:13" x14ac:dyDescent="0.35">
      <c r="A668" s="16"/>
      <c r="B668" s="128">
        <v>42</v>
      </c>
      <c r="C668" s="16" t="s">
        <v>294</v>
      </c>
      <c r="D668" s="98"/>
      <c r="E668" s="162">
        <f t="shared" si="45"/>
        <v>50000</v>
      </c>
      <c r="F668" s="163">
        <f t="shared" si="45"/>
        <v>350000</v>
      </c>
      <c r="G668" s="162">
        <f t="shared" si="45"/>
        <v>0</v>
      </c>
      <c r="H668" s="145">
        <f t="shared" si="40"/>
        <v>700</v>
      </c>
      <c r="I668" s="12"/>
      <c r="J668" s="15"/>
      <c r="K668" s="12"/>
      <c r="L668" s="12"/>
      <c r="M668" s="12"/>
    </row>
    <row r="669" spans="1:13" x14ac:dyDescent="0.35">
      <c r="A669" s="16"/>
      <c r="B669" s="17">
        <v>421</v>
      </c>
      <c r="C669" s="16" t="s">
        <v>317</v>
      </c>
      <c r="D669" s="98"/>
      <c r="E669" s="166">
        <f t="shared" si="45"/>
        <v>50000</v>
      </c>
      <c r="F669" s="162">
        <f t="shared" si="45"/>
        <v>350000</v>
      </c>
      <c r="G669" s="166">
        <f t="shared" si="45"/>
        <v>0</v>
      </c>
      <c r="H669" s="145">
        <f t="shared" si="40"/>
        <v>700</v>
      </c>
      <c r="I669" s="12"/>
      <c r="J669" s="15"/>
      <c r="K669" s="12"/>
      <c r="L669" s="12"/>
      <c r="M669" s="12"/>
    </row>
    <row r="670" spans="1:13" x14ac:dyDescent="0.35">
      <c r="A670" s="12"/>
      <c r="B670" s="12">
        <v>4214</v>
      </c>
      <c r="C670" s="16" t="s">
        <v>392</v>
      </c>
      <c r="D670" s="98"/>
      <c r="E670" s="81">
        <v>50000</v>
      </c>
      <c r="F670" s="165">
        <f>F671</f>
        <v>350000</v>
      </c>
      <c r="G670" s="81">
        <v>0</v>
      </c>
      <c r="H670" s="145">
        <f t="shared" si="40"/>
        <v>700</v>
      </c>
      <c r="I670" s="12"/>
      <c r="J670" s="15"/>
      <c r="K670" s="12"/>
      <c r="L670" s="12"/>
      <c r="M670" s="12"/>
    </row>
    <row r="671" spans="1:13" x14ac:dyDescent="0.35">
      <c r="A671" s="16" t="s">
        <v>393</v>
      </c>
      <c r="B671" s="98"/>
      <c r="C671" s="16"/>
      <c r="D671" s="98"/>
      <c r="E671" s="163">
        <f>E672</f>
        <v>50000</v>
      </c>
      <c r="F671" s="82">
        <v>350000</v>
      </c>
      <c r="G671" s="163">
        <f>G672</f>
        <v>0</v>
      </c>
      <c r="H671" s="145">
        <f t="shared" si="40"/>
        <v>700</v>
      </c>
      <c r="I671" s="12"/>
      <c r="J671" s="15"/>
      <c r="K671" s="12"/>
      <c r="L671" s="12"/>
      <c r="M671" s="12"/>
    </row>
    <row r="672" spans="1:13" x14ac:dyDescent="0.35">
      <c r="A672" s="16"/>
      <c r="B672" s="128">
        <v>42</v>
      </c>
      <c r="C672" s="16" t="s">
        <v>294</v>
      </c>
      <c r="D672" s="98"/>
      <c r="E672" s="162">
        <f>E673</f>
        <v>50000</v>
      </c>
      <c r="F672" s="162">
        <f>F673</f>
        <v>0</v>
      </c>
      <c r="G672" s="162">
        <f>G673</f>
        <v>0</v>
      </c>
      <c r="H672" s="145">
        <f t="shared" si="40"/>
        <v>0</v>
      </c>
      <c r="I672" s="12"/>
      <c r="J672" s="15"/>
      <c r="K672" s="12"/>
      <c r="L672" s="12"/>
      <c r="M672" s="12"/>
    </row>
    <row r="673" spans="1:13" x14ac:dyDescent="0.35">
      <c r="A673" s="16"/>
      <c r="B673" s="17">
        <v>421</v>
      </c>
      <c r="C673" s="16" t="s">
        <v>317</v>
      </c>
      <c r="D673" s="98"/>
      <c r="E673" s="166">
        <f>E674</f>
        <v>50000</v>
      </c>
      <c r="F673" s="166">
        <f>F674</f>
        <v>0</v>
      </c>
      <c r="G673" s="166">
        <f>G674</f>
        <v>0</v>
      </c>
      <c r="H673" s="145">
        <f t="shared" si="40"/>
        <v>0</v>
      </c>
      <c r="I673" s="12"/>
      <c r="J673" s="15"/>
      <c r="K673" s="12"/>
      <c r="L673" s="12"/>
      <c r="M673" s="12"/>
    </row>
    <row r="674" spans="1:13" x14ac:dyDescent="0.35">
      <c r="A674" s="12"/>
      <c r="B674" s="12">
        <v>4214</v>
      </c>
      <c r="C674" s="16" t="s">
        <v>394</v>
      </c>
      <c r="D674" s="98"/>
      <c r="E674" s="81">
        <v>50000</v>
      </c>
      <c r="F674" s="81"/>
      <c r="G674" s="81"/>
      <c r="H674" s="145">
        <f t="shared" si="40"/>
        <v>0</v>
      </c>
      <c r="I674" s="12"/>
      <c r="J674" s="15"/>
      <c r="K674" s="12"/>
      <c r="L674" s="12"/>
      <c r="M674" s="12"/>
    </row>
    <row r="675" spans="1:13" x14ac:dyDescent="0.35">
      <c r="A675" s="16" t="s">
        <v>395</v>
      </c>
      <c r="B675" s="98"/>
      <c r="C675" s="16"/>
      <c r="D675" s="98"/>
      <c r="E675" s="163">
        <f t="shared" ref="E675:G677" si="46">E676</f>
        <v>100000</v>
      </c>
      <c r="F675" s="163">
        <f t="shared" si="46"/>
        <v>0</v>
      </c>
      <c r="G675" s="163">
        <f t="shared" si="46"/>
        <v>0</v>
      </c>
      <c r="H675" s="145">
        <f t="shared" si="40"/>
        <v>0</v>
      </c>
      <c r="I675" s="12"/>
      <c r="J675" s="15"/>
      <c r="K675" s="12"/>
      <c r="L675" s="12"/>
      <c r="M675" s="12"/>
    </row>
    <row r="676" spans="1:13" x14ac:dyDescent="0.35">
      <c r="A676" s="16"/>
      <c r="B676" s="128">
        <v>42</v>
      </c>
      <c r="C676" s="16" t="s">
        <v>294</v>
      </c>
      <c r="D676" s="98"/>
      <c r="E676" s="162">
        <f t="shared" si="46"/>
        <v>100000</v>
      </c>
      <c r="F676" s="162">
        <f t="shared" si="46"/>
        <v>0</v>
      </c>
      <c r="G676" s="162">
        <f t="shared" si="46"/>
        <v>0</v>
      </c>
      <c r="H676" s="145">
        <f t="shared" si="40"/>
        <v>0</v>
      </c>
      <c r="I676" s="12"/>
      <c r="J676" s="15"/>
      <c r="K676" s="12"/>
      <c r="L676" s="12"/>
      <c r="M676" s="12"/>
    </row>
    <row r="677" spans="1:13" x14ac:dyDescent="0.35">
      <c r="A677" s="16"/>
      <c r="B677" s="17">
        <v>421</v>
      </c>
      <c r="C677" s="16" t="s">
        <v>317</v>
      </c>
      <c r="D677" s="98"/>
      <c r="E677" s="166">
        <f t="shared" si="46"/>
        <v>100000</v>
      </c>
      <c r="F677" s="166">
        <f t="shared" si="46"/>
        <v>0</v>
      </c>
      <c r="G677" s="166">
        <f t="shared" si="46"/>
        <v>0</v>
      </c>
      <c r="H677" s="145">
        <f t="shared" si="40"/>
        <v>0</v>
      </c>
      <c r="I677" s="12"/>
      <c r="J677" s="15"/>
      <c r="K677" s="12"/>
      <c r="L677" s="12"/>
      <c r="M677" s="12"/>
    </row>
    <row r="678" spans="1:13" x14ac:dyDescent="0.35">
      <c r="A678" s="12"/>
      <c r="B678" s="12">
        <v>4212</v>
      </c>
      <c r="C678" s="16" t="s">
        <v>352</v>
      </c>
      <c r="D678" s="98"/>
      <c r="E678" s="81">
        <v>100000</v>
      </c>
      <c r="F678" s="81"/>
      <c r="G678" s="81"/>
      <c r="H678" s="145">
        <f t="shared" si="40"/>
        <v>0</v>
      </c>
      <c r="I678" s="12"/>
      <c r="J678" s="15"/>
      <c r="K678" s="12"/>
      <c r="L678" s="12"/>
      <c r="M678" s="12"/>
    </row>
    <row r="679" spans="1:13" x14ac:dyDescent="0.35">
      <c r="A679" s="16" t="s">
        <v>396</v>
      </c>
      <c r="B679" s="98"/>
      <c r="C679" s="16"/>
      <c r="D679" s="98"/>
      <c r="E679" s="163">
        <f t="shared" ref="E679:G680" si="47">E680</f>
        <v>3000000</v>
      </c>
      <c r="F679" s="163">
        <f t="shared" si="47"/>
        <v>0</v>
      </c>
      <c r="G679" s="163">
        <f t="shared" si="47"/>
        <v>356196</v>
      </c>
      <c r="H679" s="145">
        <f t="shared" si="40"/>
        <v>0</v>
      </c>
      <c r="I679" s="12"/>
      <c r="J679" s="15"/>
      <c r="K679" s="12"/>
      <c r="L679" s="12"/>
      <c r="M679" s="12"/>
    </row>
    <row r="680" spans="1:13" x14ac:dyDescent="0.35">
      <c r="A680" s="16"/>
      <c r="B680" s="128">
        <v>54</v>
      </c>
      <c r="C680" s="16" t="s">
        <v>130</v>
      </c>
      <c r="D680" s="98"/>
      <c r="E680" s="162">
        <f t="shared" si="47"/>
        <v>3000000</v>
      </c>
      <c r="F680" s="162">
        <f t="shared" si="47"/>
        <v>0</v>
      </c>
      <c r="G680" s="162">
        <f t="shared" si="47"/>
        <v>356196</v>
      </c>
      <c r="H680" s="145">
        <f t="shared" si="40"/>
        <v>0</v>
      </c>
      <c r="I680" s="12"/>
      <c r="J680" s="15"/>
      <c r="K680" s="12"/>
      <c r="L680" s="12"/>
      <c r="M680" s="12"/>
    </row>
    <row r="681" spans="1:13" x14ac:dyDescent="0.35">
      <c r="A681" s="16"/>
      <c r="B681" s="17">
        <v>542</v>
      </c>
      <c r="C681" s="16" t="s">
        <v>130</v>
      </c>
      <c r="D681" s="98"/>
      <c r="E681" s="166">
        <f>E682</f>
        <v>3000000</v>
      </c>
      <c r="F681" s="166">
        <v>0</v>
      </c>
      <c r="G681" s="166">
        <f>G682</f>
        <v>356196</v>
      </c>
      <c r="H681" s="145">
        <f t="shared" si="40"/>
        <v>0</v>
      </c>
      <c r="I681" s="12"/>
      <c r="J681" s="15"/>
      <c r="K681" s="12"/>
      <c r="L681" s="12"/>
      <c r="M681" s="12"/>
    </row>
    <row r="682" spans="1:13" x14ac:dyDescent="0.35">
      <c r="A682" s="12"/>
      <c r="B682" s="12">
        <v>5423</v>
      </c>
      <c r="C682" s="16" t="s">
        <v>130</v>
      </c>
      <c r="D682" s="98"/>
      <c r="E682" s="81">
        <v>3000000</v>
      </c>
      <c r="F682" s="81"/>
      <c r="G682" s="81">
        <v>356196</v>
      </c>
      <c r="H682" s="145">
        <f t="shared" si="40"/>
        <v>0</v>
      </c>
      <c r="I682" s="12"/>
      <c r="J682" s="15"/>
      <c r="K682" s="12"/>
      <c r="L682" s="12"/>
      <c r="M682" s="12"/>
    </row>
    <row r="683" spans="1:13" x14ac:dyDescent="0.35">
      <c r="A683" s="16" t="s">
        <v>397</v>
      </c>
      <c r="B683" s="98"/>
      <c r="C683" s="16"/>
      <c r="D683" s="98"/>
      <c r="E683" s="163">
        <f t="shared" ref="E683:G685" si="48">E684</f>
        <v>4500000</v>
      </c>
      <c r="F683" s="163">
        <f t="shared" si="48"/>
        <v>0</v>
      </c>
      <c r="G683" s="163">
        <f t="shared" si="48"/>
        <v>2786765</v>
      </c>
      <c r="H683" s="145">
        <f t="shared" si="40"/>
        <v>0</v>
      </c>
      <c r="I683" s="12"/>
      <c r="J683" s="15"/>
      <c r="K683" s="12"/>
      <c r="L683" s="12"/>
      <c r="M683" s="12"/>
    </row>
    <row r="684" spans="1:13" x14ac:dyDescent="0.35">
      <c r="A684" s="16"/>
      <c r="B684" s="128">
        <v>42</v>
      </c>
      <c r="C684" s="16" t="s">
        <v>294</v>
      </c>
      <c r="D684" s="98"/>
      <c r="E684" s="162">
        <f t="shared" si="48"/>
        <v>4500000</v>
      </c>
      <c r="F684" s="162">
        <f t="shared" si="48"/>
        <v>0</v>
      </c>
      <c r="G684" s="162">
        <f t="shared" si="48"/>
        <v>2786765</v>
      </c>
      <c r="H684" s="145">
        <f t="shared" si="40"/>
        <v>0</v>
      </c>
      <c r="I684" s="12"/>
      <c r="J684" s="15"/>
      <c r="K684" s="12"/>
      <c r="L684" s="12"/>
      <c r="M684" s="12"/>
    </row>
    <row r="685" spans="1:13" x14ac:dyDescent="0.35">
      <c r="A685" s="16"/>
      <c r="B685" s="17">
        <v>421</v>
      </c>
      <c r="C685" s="16" t="s">
        <v>317</v>
      </c>
      <c r="D685" s="98"/>
      <c r="E685" s="166">
        <f t="shared" si="48"/>
        <v>4500000</v>
      </c>
      <c r="F685" s="166">
        <f t="shared" si="48"/>
        <v>0</v>
      </c>
      <c r="G685" s="166">
        <f t="shared" si="48"/>
        <v>2786765</v>
      </c>
      <c r="H685" s="145">
        <f t="shared" si="40"/>
        <v>0</v>
      </c>
      <c r="I685" s="12"/>
      <c r="J685" s="15"/>
      <c r="K685" s="12"/>
      <c r="L685" s="12"/>
      <c r="M685" s="12"/>
    </row>
    <row r="686" spans="1:13" x14ac:dyDescent="0.35">
      <c r="A686" s="12"/>
      <c r="B686" s="12">
        <v>4212</v>
      </c>
      <c r="C686" s="16" t="s">
        <v>352</v>
      </c>
      <c r="D686" s="98"/>
      <c r="E686" s="81">
        <v>4500000</v>
      </c>
      <c r="F686" s="81"/>
      <c r="G686" s="81">
        <v>2786765</v>
      </c>
      <c r="H686" s="145">
        <f t="shared" si="40"/>
        <v>0</v>
      </c>
      <c r="I686" s="12"/>
      <c r="J686" s="15"/>
      <c r="K686" s="12"/>
      <c r="L686" s="12"/>
      <c r="M686" s="12"/>
    </row>
    <row r="687" spans="1:13" ht="16.5" x14ac:dyDescent="0.35">
      <c r="A687" s="16"/>
      <c r="B687" s="98"/>
      <c r="C687" s="16"/>
      <c r="D687" s="98"/>
      <c r="E687" s="163"/>
      <c r="F687" s="163"/>
      <c r="G687" s="163"/>
      <c r="H687" s="145"/>
      <c r="I687" s="12"/>
      <c r="J687" s="168">
        <f>SUM(J398:J686)</f>
        <v>0</v>
      </c>
      <c r="K687" s="169"/>
      <c r="L687" s="170"/>
      <c r="M687" s="169"/>
    </row>
    <row r="688" spans="1:13" ht="16.5" x14ac:dyDescent="0.35">
      <c r="A688" s="16"/>
      <c r="B688" s="128"/>
      <c r="C688" s="16"/>
      <c r="D688" s="98"/>
      <c r="E688" s="162"/>
      <c r="F688" s="162"/>
      <c r="G688" s="162"/>
      <c r="H688" s="145"/>
      <c r="I688" s="12"/>
      <c r="J688" s="21"/>
      <c r="K688" s="171"/>
      <c r="L688" s="172"/>
      <c r="M688" s="173"/>
    </row>
    <row r="689" spans="1:13" ht="16.5" x14ac:dyDescent="0.35">
      <c r="A689" s="12"/>
      <c r="B689" s="12"/>
      <c r="C689" s="12"/>
      <c r="D689" s="174" t="s">
        <v>398</v>
      </c>
      <c r="E689" s="13"/>
      <c r="F689" s="78"/>
      <c r="G689" s="78"/>
      <c r="H689" s="82"/>
      <c r="K689" s="175"/>
      <c r="L689" s="172"/>
      <c r="M689" s="173"/>
    </row>
    <row r="690" spans="1:13" ht="16.5" x14ac:dyDescent="0.35">
      <c r="A690" s="12"/>
      <c r="B690" s="12" t="s">
        <v>399</v>
      </c>
      <c r="C690" s="12"/>
      <c r="D690" s="13"/>
      <c r="E690" s="13"/>
      <c r="F690" s="78"/>
      <c r="G690" s="78"/>
      <c r="H690" s="82"/>
      <c r="K690" s="156"/>
      <c r="L690" s="172"/>
      <c r="M690" s="173"/>
    </row>
    <row r="691" spans="1:13" x14ac:dyDescent="0.35">
      <c r="A691" s="12"/>
      <c r="B691" s="12"/>
      <c r="C691" s="12"/>
      <c r="D691" s="13"/>
      <c r="E691" s="13"/>
      <c r="F691" s="78"/>
      <c r="G691" s="78"/>
      <c r="H691" s="82"/>
      <c r="K691" s="12"/>
      <c r="L691" s="12"/>
      <c r="M691" s="12"/>
    </row>
    <row r="692" spans="1:13" x14ac:dyDescent="0.35">
      <c r="A692" s="12"/>
      <c r="B692" s="12"/>
      <c r="C692" s="12"/>
      <c r="D692" s="174" t="s">
        <v>400</v>
      </c>
      <c r="E692" s="13"/>
      <c r="F692" s="78"/>
      <c r="G692" s="78"/>
      <c r="H692" s="82"/>
      <c r="K692" s="12"/>
      <c r="L692" s="12"/>
      <c r="M692" s="12"/>
    </row>
    <row r="693" spans="1:13" x14ac:dyDescent="0.35">
      <c r="A693" s="12"/>
      <c r="B693" s="12"/>
      <c r="C693" s="12"/>
      <c r="D693" s="13"/>
      <c r="E693" s="13"/>
      <c r="F693" s="78"/>
      <c r="G693" s="78"/>
      <c r="H693" s="82"/>
      <c r="K693" s="12"/>
      <c r="L693" s="12"/>
      <c r="M693" s="12"/>
    </row>
    <row r="694" spans="1:13" x14ac:dyDescent="0.35">
      <c r="A694" s="12"/>
      <c r="B694" s="12" t="s">
        <v>401</v>
      </c>
      <c r="C694" s="12"/>
      <c r="D694" s="13"/>
      <c r="E694" s="13"/>
      <c r="F694" s="78"/>
      <c r="G694" s="78"/>
      <c r="H694" s="82"/>
      <c r="K694" s="12"/>
      <c r="L694" s="12"/>
      <c r="M694" s="12"/>
    </row>
    <row r="695" spans="1:13" x14ac:dyDescent="0.35">
      <c r="A695" s="12"/>
      <c r="B695" s="12"/>
      <c r="C695" s="12"/>
      <c r="D695" s="13"/>
      <c r="E695" s="13"/>
      <c r="F695" s="78"/>
      <c r="G695" s="78"/>
      <c r="H695" s="82"/>
      <c r="K695" s="12"/>
      <c r="L695" s="12"/>
      <c r="M695" s="12"/>
    </row>
    <row r="696" spans="1:13" x14ac:dyDescent="0.35">
      <c r="A696" s="12"/>
      <c r="B696" s="12"/>
      <c r="C696" s="12"/>
      <c r="D696" s="174" t="s">
        <v>402</v>
      </c>
      <c r="E696" s="13"/>
      <c r="F696" s="78"/>
      <c r="G696" s="78"/>
      <c r="H696" s="82"/>
      <c r="K696" s="12"/>
      <c r="L696" s="12"/>
      <c r="M696" s="12"/>
    </row>
    <row r="697" spans="1:13" x14ac:dyDescent="0.35">
      <c r="A697" s="12"/>
      <c r="B697" s="12"/>
      <c r="C697" s="12"/>
      <c r="D697" s="13"/>
      <c r="E697" s="13"/>
      <c r="F697" s="78"/>
      <c r="G697" s="78"/>
      <c r="H697" s="82"/>
      <c r="K697" s="12"/>
      <c r="L697" s="12"/>
      <c r="M697" s="12"/>
    </row>
    <row r="698" spans="1:13" x14ac:dyDescent="0.35">
      <c r="A698" s="12"/>
      <c r="B698" s="12" t="s">
        <v>403</v>
      </c>
      <c r="C698" s="12"/>
      <c r="D698" s="13"/>
      <c r="E698" s="13"/>
      <c r="F698" s="78"/>
      <c r="G698" s="78"/>
      <c r="H698" s="82"/>
      <c r="K698" s="12"/>
      <c r="L698" s="12"/>
      <c r="M698" s="12"/>
    </row>
    <row r="699" spans="1:13" x14ac:dyDescent="0.35">
      <c r="A699" s="12"/>
      <c r="B699" s="12"/>
      <c r="C699" s="12"/>
      <c r="D699" s="13"/>
      <c r="E699" s="13"/>
      <c r="F699" s="78"/>
      <c r="G699" s="78"/>
      <c r="H699" s="82"/>
      <c r="K699" s="12"/>
      <c r="L699" s="12"/>
      <c r="M699" s="12"/>
    </row>
    <row r="700" spans="1:13" x14ac:dyDescent="0.35">
      <c r="A700" s="12"/>
      <c r="B700" s="12"/>
      <c r="C700" s="12"/>
      <c r="D700" s="174" t="s">
        <v>404</v>
      </c>
      <c r="E700" s="13"/>
      <c r="F700" s="78"/>
      <c r="G700" s="78"/>
      <c r="H700" s="82"/>
      <c r="K700" s="12"/>
      <c r="L700" s="12"/>
      <c r="M700" s="12"/>
    </row>
    <row r="701" spans="1:13" x14ac:dyDescent="0.35">
      <c r="A701" s="12"/>
      <c r="B701" s="12"/>
      <c r="C701" s="12"/>
      <c r="D701" s="13"/>
      <c r="E701" s="13"/>
      <c r="F701" s="78"/>
      <c r="G701" s="78"/>
      <c r="H701" s="82"/>
      <c r="K701" s="12"/>
      <c r="L701" s="12"/>
      <c r="M701" s="12"/>
    </row>
    <row r="702" spans="1:13" x14ac:dyDescent="0.35">
      <c r="A702" s="12"/>
      <c r="B702" s="12" t="s">
        <v>405</v>
      </c>
      <c r="C702" s="12"/>
      <c r="D702" s="13"/>
      <c r="E702" s="13"/>
      <c r="F702" s="78"/>
      <c r="G702" s="78"/>
      <c r="H702" s="82"/>
      <c r="K702" s="12"/>
      <c r="L702" s="12"/>
      <c r="M702" s="12"/>
    </row>
    <row r="703" spans="1:13" x14ac:dyDescent="0.35">
      <c r="A703" s="12" t="s">
        <v>406</v>
      </c>
      <c r="B703" s="12"/>
      <c r="C703" s="12"/>
      <c r="D703" s="13"/>
      <c r="E703" s="13"/>
      <c r="F703" s="78"/>
      <c r="G703" s="78"/>
      <c r="H703" s="82"/>
      <c r="K703" s="12"/>
      <c r="L703" s="12"/>
      <c r="M703" s="12"/>
    </row>
    <row r="704" spans="1:13" x14ac:dyDescent="0.35">
      <c r="A704" s="12"/>
      <c r="B704" s="12"/>
      <c r="C704" s="12"/>
      <c r="D704" s="13"/>
      <c r="E704" s="13"/>
      <c r="F704" s="78"/>
      <c r="G704" s="78"/>
      <c r="H704" s="82"/>
      <c r="K704" s="12"/>
      <c r="L704" s="12"/>
      <c r="M704" s="12"/>
    </row>
    <row r="705" spans="1:13" x14ac:dyDescent="0.35">
      <c r="A705" s="12"/>
      <c r="B705" s="12"/>
      <c r="C705" s="12"/>
      <c r="D705" s="174"/>
      <c r="E705" s="13"/>
      <c r="F705" s="78"/>
      <c r="G705" s="78"/>
      <c r="H705" s="82"/>
      <c r="K705" s="12"/>
      <c r="L705" s="12"/>
      <c r="M705" s="12"/>
    </row>
    <row r="706" spans="1:13" ht="15.5" x14ac:dyDescent="0.35">
      <c r="A706" s="176"/>
      <c r="B706" s="177"/>
      <c r="C706" s="177"/>
      <c r="D706" s="178"/>
      <c r="E706" s="178"/>
      <c r="F706" s="179"/>
      <c r="G706" s="179"/>
      <c r="H706" s="179"/>
      <c r="K706" s="12"/>
      <c r="L706" s="12"/>
      <c r="M706" s="12"/>
    </row>
    <row r="707" spans="1:13" ht="15.5" x14ac:dyDescent="0.35">
      <c r="A707" s="177"/>
      <c r="B707" s="176"/>
      <c r="C707" s="177"/>
      <c r="D707" s="177"/>
      <c r="E707" s="178"/>
      <c r="F707" s="178"/>
      <c r="G707" s="178"/>
      <c r="H707" s="179"/>
      <c r="K707" s="12"/>
      <c r="L707" s="12"/>
      <c r="M707" s="12"/>
    </row>
    <row r="708" spans="1:13" ht="15.5" x14ac:dyDescent="0.35">
      <c r="A708" s="177"/>
      <c r="B708" s="176"/>
      <c r="C708" s="177"/>
      <c r="D708" s="177"/>
      <c r="E708" s="178"/>
      <c r="F708" s="178"/>
      <c r="G708" s="178"/>
      <c r="H708" s="179"/>
      <c r="K708" s="12"/>
      <c r="L708" s="12"/>
      <c r="M708" s="12"/>
    </row>
    <row r="709" spans="1:13" ht="15.5" x14ac:dyDescent="0.35">
      <c r="A709" s="177"/>
      <c r="B709" s="176"/>
      <c r="C709" s="177"/>
      <c r="D709" s="177"/>
      <c r="E709" s="178"/>
      <c r="F709" s="178"/>
      <c r="G709" s="178"/>
      <c r="H709" s="179"/>
      <c r="K709" s="12"/>
      <c r="L709" s="12"/>
      <c r="M709" s="12"/>
    </row>
    <row r="710" spans="1:13" ht="18" x14ac:dyDescent="0.35">
      <c r="A710" s="177"/>
      <c r="B710" s="176"/>
      <c r="C710" s="180"/>
      <c r="D710" s="180"/>
      <c r="E710" s="181"/>
      <c r="F710" s="181"/>
      <c r="G710" s="181"/>
      <c r="H710" s="179"/>
      <c r="K710" s="12"/>
      <c r="L710" s="12"/>
      <c r="M710" s="12"/>
    </row>
    <row r="711" spans="1:13" ht="18" x14ac:dyDescent="0.35">
      <c r="A711" s="177"/>
      <c r="B711" s="176"/>
      <c r="C711" s="180"/>
      <c r="D711" s="180"/>
      <c r="E711" s="181"/>
      <c r="F711" s="181"/>
      <c r="G711" s="181"/>
      <c r="H711" s="179"/>
      <c r="K711" s="12"/>
      <c r="L711" s="12"/>
      <c r="M711" s="12"/>
    </row>
    <row r="712" spans="1:13" ht="15.5" x14ac:dyDescent="0.35">
      <c r="A712" s="177"/>
      <c r="B712" s="176"/>
      <c r="C712" s="177"/>
      <c r="D712" s="177"/>
      <c r="E712" s="178"/>
      <c r="F712" s="178"/>
      <c r="G712" s="178"/>
      <c r="H712" s="179"/>
      <c r="M712" s="12"/>
    </row>
    <row r="713" spans="1:13" ht="15.5" x14ac:dyDescent="0.35">
      <c r="A713" s="111" t="s">
        <v>407</v>
      </c>
      <c r="B713" s="111"/>
      <c r="C713" s="111"/>
      <c r="D713" s="111"/>
      <c r="E713" s="111"/>
      <c r="F713" s="178"/>
      <c r="G713" s="178"/>
      <c r="H713" s="179"/>
      <c r="M713" s="12"/>
    </row>
    <row r="714" spans="1:13" ht="15.5" x14ac:dyDescent="0.35">
      <c r="A714" s="177"/>
      <c r="B714" s="176"/>
      <c r="C714" s="177"/>
      <c r="D714" s="177"/>
      <c r="E714" s="178"/>
      <c r="F714" s="178"/>
      <c r="G714" s="178"/>
      <c r="H714" s="179"/>
      <c r="M714" s="12"/>
    </row>
    <row r="715" spans="1:13" ht="15.5" x14ac:dyDescent="0.35">
      <c r="A715" s="177"/>
      <c r="B715" s="176"/>
      <c r="C715" s="177"/>
      <c r="D715" s="174" t="s">
        <v>408</v>
      </c>
      <c r="E715" s="178"/>
      <c r="F715" s="178"/>
      <c r="G715" s="178"/>
      <c r="H715" s="179"/>
      <c r="M715" s="12"/>
    </row>
    <row r="716" spans="1:13" ht="15.5" x14ac:dyDescent="0.35">
      <c r="A716" s="177"/>
      <c r="B716" s="176"/>
      <c r="C716" s="177"/>
      <c r="D716" s="177"/>
      <c r="E716" s="178"/>
      <c r="F716" s="178"/>
      <c r="G716" s="178"/>
      <c r="H716" s="179"/>
      <c r="M716" s="12"/>
    </row>
    <row r="717" spans="1:13" x14ac:dyDescent="0.35">
      <c r="A717" s="12"/>
      <c r="B717" s="13" t="s">
        <v>409</v>
      </c>
      <c r="C717" s="13"/>
      <c r="D717" s="13"/>
      <c r="E717" s="13"/>
      <c r="F717" s="78"/>
      <c r="G717" s="78"/>
      <c r="H717" s="82"/>
      <c r="M717" s="12"/>
    </row>
    <row r="718" spans="1:13" x14ac:dyDescent="0.35">
      <c r="A718" s="12"/>
      <c r="B718" s="12"/>
      <c r="C718" s="12"/>
      <c r="D718" s="13"/>
      <c r="E718" s="13"/>
      <c r="F718" s="78"/>
      <c r="G718" s="78"/>
      <c r="H718" s="82"/>
      <c r="M718" s="12"/>
    </row>
    <row r="719" spans="1:13" x14ac:dyDescent="0.35">
      <c r="A719" s="111"/>
      <c r="B719" s="111"/>
      <c r="C719" s="111"/>
      <c r="D719" s="111"/>
      <c r="E719" s="111"/>
      <c r="F719" s="78"/>
      <c r="G719" s="78"/>
      <c r="H719" s="82"/>
      <c r="M719" s="12"/>
    </row>
    <row r="720" spans="1:13" x14ac:dyDescent="0.35">
      <c r="A720" s="12"/>
      <c r="B720" s="13"/>
      <c r="C720" s="13"/>
      <c r="D720" s="13"/>
      <c r="E720" s="13"/>
      <c r="F720" s="78"/>
      <c r="G720" s="78"/>
      <c r="H720" s="82"/>
      <c r="M720" s="12"/>
    </row>
    <row r="721" spans="1:13" x14ac:dyDescent="0.35">
      <c r="A721" s="15"/>
      <c r="B721" s="15"/>
      <c r="C721" s="15"/>
      <c r="D721" s="138" t="s">
        <v>410</v>
      </c>
      <c r="E721" s="174"/>
      <c r="F721" s="38"/>
      <c r="G721" s="38"/>
      <c r="H721" s="25"/>
      <c r="K721" s="12"/>
      <c r="L721" s="12"/>
      <c r="M721" s="12"/>
    </row>
    <row r="722" spans="1:13" x14ac:dyDescent="0.35">
      <c r="A722" s="174"/>
      <c r="B722" s="174"/>
      <c r="C722" s="174"/>
      <c r="D722" s="138" t="s">
        <v>411</v>
      </c>
      <c r="E722" s="174"/>
      <c r="F722" s="38"/>
      <c r="G722" s="38"/>
      <c r="H722" s="182"/>
      <c r="K722" s="12"/>
      <c r="L722" s="12"/>
      <c r="M722" s="12"/>
    </row>
    <row r="723" spans="1:13" x14ac:dyDescent="0.35">
      <c r="A723" s="174"/>
      <c r="B723" s="174"/>
      <c r="C723" s="174"/>
      <c r="D723" s="174"/>
      <c r="E723" s="174"/>
      <c r="F723" s="38"/>
      <c r="G723" s="38"/>
      <c r="H723" s="182"/>
      <c r="K723" s="12"/>
      <c r="L723" s="12"/>
      <c r="M723" s="12"/>
    </row>
    <row r="724" spans="1:13" x14ac:dyDescent="0.35">
      <c r="A724" s="174" t="s">
        <v>412</v>
      </c>
      <c r="B724" s="174"/>
      <c r="C724" s="174"/>
      <c r="D724" s="174"/>
      <c r="E724" s="174"/>
      <c r="F724" s="25"/>
      <c r="G724" s="25"/>
      <c r="H724" s="182"/>
      <c r="K724" s="12"/>
      <c r="L724" s="12"/>
      <c r="M724" s="12"/>
    </row>
    <row r="725" spans="1:13" x14ac:dyDescent="0.35">
      <c r="A725" s="15" t="s">
        <v>417</v>
      </c>
      <c r="B725" s="15"/>
      <c r="C725" s="15"/>
      <c r="D725" s="174"/>
      <c r="E725" s="174"/>
      <c r="F725" s="25"/>
      <c r="G725" s="25"/>
      <c r="H725" s="25"/>
      <c r="K725" s="12"/>
      <c r="L725" s="12"/>
      <c r="M725" s="12"/>
    </row>
    <row r="726" spans="1:13" x14ac:dyDescent="0.35">
      <c r="A726" s="15" t="s">
        <v>416</v>
      </c>
      <c r="B726" s="15"/>
      <c r="C726" s="15"/>
      <c r="D726" s="174"/>
      <c r="E726" s="174"/>
      <c r="F726" s="25"/>
      <c r="G726" s="25"/>
      <c r="H726" s="25"/>
      <c r="K726" s="12"/>
      <c r="L726" s="12"/>
      <c r="M726" s="12"/>
    </row>
    <row r="727" spans="1:13" x14ac:dyDescent="0.35">
      <c r="A727" s="15"/>
      <c r="B727" s="15"/>
      <c r="C727" s="15"/>
      <c r="D727" s="174"/>
      <c r="E727" s="174"/>
      <c r="F727" s="25"/>
      <c r="G727" s="25"/>
      <c r="H727" s="25" t="s">
        <v>413</v>
      </c>
      <c r="K727" s="12"/>
      <c r="L727" s="12"/>
      <c r="M727" s="12"/>
    </row>
    <row r="728" spans="1:13" x14ac:dyDescent="0.35">
      <c r="A728" s="15"/>
      <c r="B728" s="15"/>
      <c r="C728" s="15"/>
      <c r="D728" s="174"/>
      <c r="E728" s="174"/>
      <c r="F728" s="25"/>
      <c r="G728" s="25"/>
      <c r="H728" s="25" t="s">
        <v>414</v>
      </c>
      <c r="K728" s="12"/>
      <c r="L728" s="12"/>
      <c r="M728" s="12"/>
    </row>
    <row r="729" spans="1:13" x14ac:dyDescent="0.35">
      <c r="A729" s="12"/>
      <c r="B729" s="12"/>
      <c r="C729" s="12"/>
      <c r="D729" s="13"/>
      <c r="E729" s="13"/>
      <c r="F729" s="82"/>
      <c r="G729" s="82"/>
      <c r="H729" s="82"/>
      <c r="K729" s="12"/>
      <c r="L729" s="183"/>
      <c r="M729" s="12"/>
    </row>
    <row r="730" spans="1:13" x14ac:dyDescent="0.35">
      <c r="A730" s="12"/>
      <c r="B730" s="17"/>
      <c r="C730" s="16"/>
      <c r="D730" s="98"/>
      <c r="E730" s="166"/>
      <c r="F730" s="166"/>
      <c r="G730" s="166"/>
      <c r="H730" s="145"/>
      <c r="I730" s="15"/>
      <c r="J730" s="12"/>
      <c r="K730" s="12"/>
      <c r="L730" s="183"/>
      <c r="M730" s="12"/>
    </row>
    <row r="731" spans="1:13" x14ac:dyDescent="0.35">
      <c r="A731" s="12"/>
      <c r="B731" s="12"/>
      <c r="C731" s="16"/>
      <c r="D731" s="98"/>
      <c r="E731" s="184"/>
      <c r="F731" s="184"/>
      <c r="G731" s="184"/>
      <c r="H731" s="145"/>
      <c r="I731" s="15"/>
      <c r="J731" s="12"/>
      <c r="K731" s="12"/>
      <c r="L731" s="12"/>
      <c r="M731" s="12"/>
    </row>
  </sheetData>
  <mergeCells count="36">
    <mergeCell ref="A364:C364"/>
    <mergeCell ref="A313:K313"/>
    <mergeCell ref="A314:K314"/>
    <mergeCell ref="A315:L315"/>
    <mergeCell ref="A321:J321"/>
    <mergeCell ref="A323:J323"/>
    <mergeCell ref="A302:K302"/>
    <mergeCell ref="A303:M303"/>
    <mergeCell ref="A304:M304"/>
    <mergeCell ref="A308:L308"/>
    <mergeCell ref="A311:K311"/>
    <mergeCell ref="A293:M293"/>
    <mergeCell ref="A295:K295"/>
    <mergeCell ref="A297:K297"/>
    <mergeCell ref="A299:K299"/>
    <mergeCell ref="A301:K301"/>
    <mergeCell ref="A277:K277"/>
    <mergeCell ref="A280:L280"/>
    <mergeCell ref="A289:K289"/>
    <mergeCell ref="A291:L291"/>
    <mergeCell ref="A292:M292"/>
    <mergeCell ref="A266:K266"/>
    <mergeCell ref="A268:K268"/>
    <mergeCell ref="A270:K270"/>
    <mergeCell ref="A272:K272"/>
    <mergeCell ref="A275:K275"/>
    <mergeCell ref="A246:M246"/>
    <mergeCell ref="A248:M248"/>
    <mergeCell ref="A260:K260"/>
    <mergeCell ref="A262:K262"/>
    <mergeCell ref="A264:K264"/>
    <mergeCell ref="C43:D43"/>
    <mergeCell ref="A236:M236"/>
    <mergeCell ref="A238:M238"/>
    <mergeCell ref="A240:K240"/>
    <mergeCell ref="A242:K242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Usluge Sigma d.o.o</dc:creator>
  <dc:description/>
  <cp:lastModifiedBy>Korisnik</cp:lastModifiedBy>
  <cp:revision>1</cp:revision>
  <cp:lastPrinted>2021-03-17T11:18:08Z</cp:lastPrinted>
  <dcterms:created xsi:type="dcterms:W3CDTF">2021-03-10T13:20:51Z</dcterms:created>
  <dcterms:modified xsi:type="dcterms:W3CDTF">2021-04-08T06:39:58Z</dcterms:modified>
  <dc:language>hr-HR</dc:language>
</cp:coreProperties>
</file>